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lvsn.lin.go.jp\alicfiles\080 酪農乳業部\082 乳製品課\010 ＴＥ\業務改善(TE)\Web改善\Renewal_2026.10\02_Renewal案\2_添付ファイル・図表\71_Tool\"/>
    </mc:Choice>
  </mc:AlternateContent>
  <xr:revisionPtr revIDLastSave="0" documentId="13_ncr:1_{086BF619-DEFF-4024-A378-E1893EBF4017}" xr6:coauthVersionLast="47" xr6:coauthVersionMax="47" xr10:uidLastSave="{00000000-0000-0000-0000-000000000000}"/>
  <bookViews>
    <workbookView xWindow="-108" yWindow="-108" windowWidth="23256" windowHeight="13896" tabRatio="411" xr2:uid="{00000000-000D-0000-FFFF-FFFF00000000}"/>
  </bookViews>
  <sheets>
    <sheet name="入力" sheetId="8" r:id="rId1"/>
    <sheet name="調整金算出表" sheetId="6" r:id="rId2"/>
    <sheet name="関税率表一覧" sheetId="5" state="hidden" r:id="rId3"/>
    <sheet name="国マスタ" sheetId="7" state="hidden" r:id="rId4"/>
  </sheets>
  <definedNames>
    <definedName name="_xlnm._FilterDatabase" localSheetId="2" hidden="1">関税率表一覧!$B$8:$O$169</definedName>
    <definedName name="_xlnm.Print_Area" localSheetId="1">調整金算出表!$A$1:$U$37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5" l="1"/>
  <c r="A7" i="5" s="1"/>
  <c r="B7" i="5" s="1"/>
  <c r="H33" i="6" s="1"/>
  <c r="F3" i="5" l="1"/>
  <c r="B3" i="5"/>
  <c r="B2" i="5"/>
  <c r="E6" i="5"/>
  <c r="L6" i="5" l="1"/>
  <c r="J6" i="5"/>
  <c r="I6" i="5"/>
  <c r="H6" i="5"/>
  <c r="F6" i="5"/>
  <c r="D6" i="5"/>
  <c r="O65" i="5" l="1"/>
  <c r="O61" i="5"/>
  <c r="B9" i="6" l="1"/>
  <c r="O62" i="5"/>
  <c r="O63" i="5"/>
  <c r="O58" i="5"/>
  <c r="O59" i="5"/>
  <c r="L9" i="6" l="1"/>
  <c r="H17" i="6"/>
  <c r="L17" i="6"/>
  <c r="H9" i="6"/>
  <c r="B17" i="6"/>
  <c r="I27" i="6"/>
  <c r="B36" i="6" l="1"/>
  <c r="F2" i="5"/>
  <c r="H40" i="5" l="1"/>
  <c r="L40" i="5"/>
  <c r="L20" i="5"/>
  <c r="H20" i="5"/>
  <c r="L169" i="5"/>
  <c r="H157" i="5"/>
  <c r="H141" i="5"/>
  <c r="H125" i="5"/>
  <c r="H113" i="5"/>
  <c r="H97" i="5"/>
  <c r="H81" i="5"/>
  <c r="H69" i="5"/>
  <c r="H49" i="5"/>
  <c r="H29" i="5"/>
  <c r="L45" i="5"/>
  <c r="L25" i="5"/>
  <c r="H45" i="5"/>
  <c r="H25" i="5"/>
  <c r="H53" i="5"/>
  <c r="L125" i="5"/>
  <c r="H169" i="5"/>
  <c r="L153" i="5"/>
  <c r="L137" i="5"/>
  <c r="L121" i="5"/>
  <c r="L109" i="5"/>
  <c r="L93" i="5"/>
  <c r="H153" i="5"/>
  <c r="H137" i="5"/>
  <c r="H121" i="5"/>
  <c r="H109" i="5"/>
  <c r="H93" i="5"/>
  <c r="L165" i="5"/>
  <c r="L149" i="5"/>
  <c r="L133" i="5"/>
  <c r="L117" i="5"/>
  <c r="L105" i="5"/>
  <c r="L89" i="5"/>
  <c r="L77" i="5"/>
  <c r="L57" i="5"/>
  <c r="L37" i="5"/>
  <c r="L33" i="5"/>
  <c r="H161" i="5"/>
  <c r="H101" i="5"/>
  <c r="L157" i="5"/>
  <c r="L69" i="5"/>
  <c r="H165" i="5"/>
  <c r="H149" i="5"/>
  <c r="H133" i="5"/>
  <c r="H117" i="5"/>
  <c r="H105" i="5"/>
  <c r="H89" i="5"/>
  <c r="H77" i="5"/>
  <c r="H57" i="5"/>
  <c r="H37" i="5"/>
  <c r="L53" i="5"/>
  <c r="H129" i="5"/>
  <c r="H73" i="5"/>
  <c r="L113" i="5"/>
  <c r="L29" i="5"/>
  <c r="L161" i="5"/>
  <c r="L145" i="5"/>
  <c r="L129" i="5"/>
  <c r="L101" i="5"/>
  <c r="L85" i="5"/>
  <c r="L73" i="5"/>
  <c r="H145" i="5"/>
  <c r="H85" i="5"/>
  <c r="H33" i="5"/>
  <c r="L141" i="5"/>
  <c r="L81" i="5"/>
  <c r="L49" i="5"/>
  <c r="L97" i="5"/>
  <c r="L17" i="5"/>
  <c r="H17" i="5"/>
  <c r="L12" i="5"/>
  <c r="H12" i="5"/>
  <c r="L140" i="5"/>
  <c r="H139" i="5"/>
  <c r="L144" i="5"/>
  <c r="L142" i="5"/>
  <c r="L127" i="5"/>
  <c r="L132" i="5"/>
  <c r="L130" i="5"/>
  <c r="H116" i="5"/>
  <c r="H114" i="5"/>
  <c r="H119" i="5"/>
  <c r="L104" i="5"/>
  <c r="L102" i="5"/>
  <c r="L107" i="5"/>
  <c r="H106" i="5"/>
  <c r="H140" i="5"/>
  <c r="L138" i="5"/>
  <c r="H144" i="5"/>
  <c r="H142" i="5"/>
  <c r="H127" i="5"/>
  <c r="H132" i="5"/>
  <c r="H130" i="5"/>
  <c r="L115" i="5"/>
  <c r="L120" i="5"/>
  <c r="L118" i="5"/>
  <c r="H104" i="5"/>
  <c r="H102" i="5"/>
  <c r="H107" i="5"/>
  <c r="H138" i="5"/>
  <c r="L143" i="5"/>
  <c r="L128" i="5"/>
  <c r="L126" i="5"/>
  <c r="L131" i="5"/>
  <c r="H115" i="5"/>
  <c r="H120" i="5"/>
  <c r="H118" i="5"/>
  <c r="L103" i="5"/>
  <c r="L108" i="5"/>
  <c r="L139" i="5"/>
  <c r="H143" i="5"/>
  <c r="H128" i="5"/>
  <c r="H126" i="5"/>
  <c r="H131" i="5"/>
  <c r="L116" i="5"/>
  <c r="L114" i="5"/>
  <c r="L119" i="5"/>
  <c r="H103" i="5"/>
  <c r="H108" i="5"/>
  <c r="L106" i="5"/>
  <c r="L96" i="5"/>
  <c r="H95" i="5"/>
  <c r="H92" i="5"/>
  <c r="L90" i="5"/>
  <c r="L99" i="5"/>
  <c r="L80" i="5"/>
  <c r="L78" i="5"/>
  <c r="H96" i="5"/>
  <c r="L91" i="5"/>
  <c r="H99" i="5"/>
  <c r="H78" i="5"/>
  <c r="L100" i="5"/>
  <c r="L95" i="5"/>
  <c r="L92" i="5"/>
  <c r="H100" i="5"/>
  <c r="H98" i="5"/>
  <c r="H79" i="5"/>
  <c r="L94" i="5"/>
  <c r="H90" i="5"/>
  <c r="H80" i="5"/>
  <c r="H94" i="5"/>
  <c r="H91" i="5"/>
  <c r="L98" i="5"/>
  <c r="L79" i="5"/>
  <c r="L84" i="5"/>
  <c r="H83" i="5"/>
  <c r="H84" i="5"/>
  <c r="L82" i="5"/>
  <c r="H82" i="5"/>
  <c r="L83" i="5"/>
  <c r="H10" i="5"/>
  <c r="H168" i="5"/>
  <c r="H162" i="5"/>
  <c r="H158" i="5"/>
  <c r="L154" i="5"/>
  <c r="L150" i="5"/>
  <c r="L146" i="5"/>
  <c r="H135" i="5"/>
  <c r="L167" i="5"/>
  <c r="L163" i="5"/>
  <c r="H150" i="5"/>
  <c r="H146" i="5"/>
  <c r="L134" i="5"/>
  <c r="H154" i="5"/>
  <c r="H167" i="5"/>
  <c r="H163" i="5"/>
  <c r="L159" i="5"/>
  <c r="L155" i="5"/>
  <c r="L151" i="5"/>
  <c r="L147" i="5"/>
  <c r="H134" i="5"/>
  <c r="L168" i="5"/>
  <c r="L162" i="5"/>
  <c r="L158" i="5"/>
  <c r="H159" i="5"/>
  <c r="H155" i="5"/>
  <c r="H151" i="5"/>
  <c r="H147" i="5"/>
  <c r="L135" i="5"/>
  <c r="L122" i="5"/>
  <c r="L110" i="5"/>
  <c r="H87" i="5"/>
  <c r="H75" i="5"/>
  <c r="H71" i="5"/>
  <c r="L67" i="5"/>
  <c r="L55" i="5"/>
  <c r="H50" i="5"/>
  <c r="H46" i="5"/>
  <c r="H42" i="5"/>
  <c r="H38" i="5"/>
  <c r="H34" i="5"/>
  <c r="L30" i="5"/>
  <c r="L26" i="5"/>
  <c r="L22" i="5"/>
  <c r="H23" i="5"/>
  <c r="H19" i="5"/>
  <c r="H15" i="5"/>
  <c r="H123" i="5"/>
  <c r="L87" i="5"/>
  <c r="L71" i="5"/>
  <c r="H54" i="5"/>
  <c r="L46" i="5"/>
  <c r="L38" i="5"/>
  <c r="L23" i="5"/>
  <c r="L15" i="5"/>
  <c r="H122" i="5"/>
  <c r="H110" i="5"/>
  <c r="L86" i="5"/>
  <c r="L74" i="5"/>
  <c r="L70" i="5"/>
  <c r="H67" i="5"/>
  <c r="H55" i="5"/>
  <c r="L51" i="5"/>
  <c r="L47" i="5"/>
  <c r="L43" i="5"/>
  <c r="L39" i="5"/>
  <c r="L35" i="5"/>
  <c r="H30" i="5"/>
  <c r="H26" i="5"/>
  <c r="H22" i="5"/>
  <c r="L18" i="5"/>
  <c r="L14" i="5"/>
  <c r="H18" i="5"/>
  <c r="H111" i="5"/>
  <c r="L75" i="5"/>
  <c r="L123" i="5"/>
  <c r="L111" i="5"/>
  <c r="H86" i="5"/>
  <c r="H74" i="5"/>
  <c r="H70" i="5"/>
  <c r="L66" i="5"/>
  <c r="L54" i="5"/>
  <c r="H51" i="5"/>
  <c r="H47" i="5"/>
  <c r="H43" i="5"/>
  <c r="H39" i="5"/>
  <c r="H35" i="5"/>
  <c r="L31" i="5"/>
  <c r="L27" i="5"/>
  <c r="H14" i="5"/>
  <c r="H66" i="5"/>
  <c r="L50" i="5"/>
  <c r="L42" i="5"/>
  <c r="L34" i="5"/>
  <c r="H31" i="5"/>
  <c r="H27" i="5"/>
  <c r="L19" i="5"/>
  <c r="L13" i="5"/>
  <c r="H13" i="5"/>
  <c r="L11" i="5"/>
  <c r="H11" i="5"/>
  <c r="O119" i="5" l="1"/>
  <c r="O91" i="5"/>
  <c r="O169" i="5"/>
  <c r="O159" i="5"/>
  <c r="O151" i="5"/>
  <c r="O85" i="5"/>
  <c r="O133" i="5"/>
  <c r="O107" i="5"/>
  <c r="O117" i="5"/>
  <c r="O129" i="5"/>
  <c r="O25" i="5"/>
  <c r="O97" i="5"/>
  <c r="O57" i="5"/>
  <c r="O109" i="5"/>
  <c r="O141" i="5"/>
  <c r="O77" i="5"/>
  <c r="O121" i="5"/>
  <c r="O53" i="5"/>
  <c r="O81" i="5"/>
  <c r="O157" i="5"/>
  <c r="O89" i="5"/>
  <c r="O101" i="5"/>
  <c r="O137" i="5"/>
  <c r="O49" i="5"/>
  <c r="O73" i="5"/>
  <c r="O105" i="5"/>
  <c r="O161" i="5"/>
  <c r="O153" i="5"/>
  <c r="O69" i="5"/>
  <c r="O162" i="5"/>
  <c r="O149" i="5"/>
  <c r="O45" i="5"/>
  <c r="O113" i="5"/>
  <c r="O12" i="5"/>
  <c r="O33" i="5"/>
  <c r="O145" i="5"/>
  <c r="O165" i="5"/>
  <c r="O93" i="5"/>
  <c r="O125" i="5"/>
  <c r="O29" i="5"/>
  <c r="O158" i="5"/>
  <c r="O126" i="5"/>
  <c r="O104" i="5"/>
  <c r="O131" i="5"/>
  <c r="O102" i="5"/>
  <c r="O103" i="5"/>
  <c r="O127" i="5"/>
  <c r="O140" i="5"/>
  <c r="O100" i="5"/>
  <c r="O96" i="5"/>
  <c r="O118" i="5"/>
  <c r="O99" i="5"/>
  <c r="O130" i="5"/>
  <c r="O144" i="5"/>
  <c r="O139" i="5"/>
  <c r="O79" i="5"/>
  <c r="O138" i="5"/>
  <c r="O98" i="5"/>
  <c r="O80" i="5"/>
  <c r="O143" i="5"/>
  <c r="O116" i="5"/>
  <c r="O120" i="5"/>
  <c r="O115" i="5"/>
  <c r="O142" i="5"/>
  <c r="O106" i="5"/>
  <c r="O90" i="5"/>
  <c r="O92" i="5"/>
  <c r="O108" i="5"/>
  <c r="O128" i="5"/>
  <c r="O132" i="5"/>
  <c r="O114" i="5"/>
  <c r="O94" i="5"/>
  <c r="O82" i="5"/>
  <c r="O95" i="5"/>
  <c r="O84" i="5"/>
  <c r="O78" i="5"/>
  <c r="O83" i="5"/>
  <c r="O11" i="5"/>
  <c r="O42" i="5"/>
  <c r="O86" i="5"/>
  <c r="O135" i="5"/>
  <c r="O22" i="5"/>
  <c r="O55" i="5"/>
  <c r="O134" i="5"/>
  <c r="O154" i="5"/>
  <c r="O74" i="5"/>
  <c r="O47" i="5"/>
  <c r="O67" i="5"/>
  <c r="O150" i="5"/>
  <c r="O146" i="5"/>
  <c r="O163" i="5"/>
  <c r="O66" i="5"/>
  <c r="O111" i="5"/>
  <c r="O167" i="5"/>
  <c r="O43" i="5"/>
  <c r="O147" i="5"/>
  <c r="O30" i="5"/>
  <c r="O110" i="5"/>
  <c r="O155" i="5"/>
  <c r="O168" i="5"/>
  <c r="O27" i="5"/>
  <c r="O54" i="5"/>
  <c r="O26" i="5"/>
  <c r="O31" i="5"/>
  <c r="O46" i="5"/>
  <c r="O71" i="5"/>
  <c r="O51" i="5"/>
  <c r="O123" i="5"/>
  <c r="O70" i="5"/>
  <c r="O87" i="5"/>
  <c r="O23" i="5"/>
  <c r="O50" i="5"/>
  <c r="O75" i="5"/>
  <c r="O122" i="5"/>
  <c r="O13" i="5"/>
  <c r="O64" i="5"/>
  <c r="O60" i="5"/>
  <c r="H112" i="5"/>
  <c r="L112" i="5"/>
  <c r="H166" i="5"/>
  <c r="H88" i="5"/>
  <c r="H36" i="5"/>
  <c r="H76" i="5"/>
  <c r="H156" i="5"/>
  <c r="H32" i="5"/>
  <c r="L48" i="5"/>
  <c r="L76" i="5"/>
  <c r="L156" i="5"/>
  <c r="L68" i="5"/>
  <c r="L21" i="5"/>
  <c r="O156" i="5" l="1"/>
  <c r="O112" i="5"/>
  <c r="L152" i="5"/>
  <c r="L166" i="5"/>
  <c r="L72" i="5"/>
  <c r="H148" i="5"/>
  <c r="L164" i="5"/>
  <c r="O76" i="5"/>
  <c r="L41" i="5"/>
  <c r="L148" i="5"/>
  <c r="L56" i="5"/>
  <c r="L10" i="5"/>
  <c r="L88" i="5"/>
  <c r="H48" i="5"/>
  <c r="H152" i="5"/>
  <c r="H160" i="5"/>
  <c r="H52" i="5"/>
  <c r="L24" i="5"/>
  <c r="H72" i="5"/>
  <c r="L32" i="5"/>
  <c r="O32" i="5" s="1"/>
  <c r="L36" i="5"/>
  <c r="L16" i="5"/>
  <c r="L28" i="5"/>
  <c r="H24" i="5"/>
  <c r="H124" i="5"/>
  <c r="H164" i="5"/>
  <c r="H68" i="5"/>
  <c r="H28" i="5"/>
  <c r="L136" i="5"/>
  <c r="H16" i="5"/>
  <c r="H44" i="5"/>
  <c r="L124" i="5"/>
  <c r="L160" i="5"/>
  <c r="L52" i="5"/>
  <c r="H41" i="5"/>
  <c r="H21" i="5"/>
  <c r="H56" i="5"/>
  <c r="H136" i="5"/>
  <c r="L44" i="5"/>
  <c r="G6" i="5" l="1"/>
  <c r="O10" i="5"/>
  <c r="K6" i="5"/>
  <c r="P17" i="6" s="1"/>
  <c r="I22" i="6" s="1"/>
  <c r="O56" i="5"/>
  <c r="O164" i="5"/>
  <c r="O72" i="5"/>
  <c r="O152" i="5"/>
  <c r="O88" i="5"/>
  <c r="O124" i="5"/>
  <c r="O48" i="5"/>
  <c r="O166" i="5"/>
  <c r="O44" i="5"/>
  <c r="O28" i="5"/>
  <c r="O52" i="5"/>
  <c r="O136" i="5"/>
  <c r="O68" i="5"/>
  <c r="O24" i="5"/>
  <c r="O160" i="5"/>
  <c r="O148" i="5"/>
  <c r="P9" i="6" l="1"/>
  <c r="B22" i="6" s="1"/>
  <c r="P22" i="6" s="1"/>
  <c r="B27" i="6" s="1"/>
  <c r="P27" i="6" s="1"/>
  <c r="N36" i="6" s="1"/>
  <c r="H36" i="6" s="1"/>
</calcChain>
</file>

<file path=xl/sharedStrings.xml><?xml version="1.0" encoding="utf-8"?>
<sst xmlns="http://schemas.openxmlformats.org/spreadsheetml/2006/main" count="1342" uniqueCount="219">
  <si>
    <t>29.8%+  396円/kg</t>
    <rPh sb="11" eb="12">
      <t>エン</t>
    </rPh>
    <phoneticPr fontId="2"/>
  </si>
  <si>
    <t>　　　　　396円/kg</t>
    <rPh sb="8" eb="9">
      <t>エン</t>
    </rPh>
    <phoneticPr fontId="2"/>
  </si>
  <si>
    <t>21.3%+  396円/kg</t>
    <rPh sb="11" eb="12">
      <t>エン</t>
    </rPh>
    <phoneticPr fontId="2"/>
  </si>
  <si>
    <t>25.5%+  612円/kg</t>
    <rPh sb="11" eb="12">
      <t>エン</t>
    </rPh>
    <phoneticPr fontId="2"/>
  </si>
  <si>
    <t>25.5%+1,023円/kg</t>
    <rPh sb="11" eb="12">
      <t>エン</t>
    </rPh>
    <phoneticPr fontId="2"/>
  </si>
  <si>
    <t>　　　　　425円/kg</t>
    <rPh sb="8" eb="9">
      <t>エン</t>
    </rPh>
    <phoneticPr fontId="2"/>
  </si>
  <si>
    <t>21.3%+  425円/kg</t>
    <rPh sb="11" eb="12">
      <t>エン</t>
    </rPh>
    <phoneticPr fontId="2"/>
  </si>
  <si>
    <t>29.8%+  425円/kg</t>
    <rPh sb="11" eb="12">
      <t>エン</t>
    </rPh>
    <phoneticPr fontId="2"/>
  </si>
  <si>
    <t>25.5%+  509円/kg</t>
    <rPh sb="11" eb="12">
      <t>エン</t>
    </rPh>
    <phoneticPr fontId="2"/>
  </si>
  <si>
    <t>25.5%+  254円/kg</t>
    <rPh sb="11" eb="12">
      <t>エン</t>
    </rPh>
    <phoneticPr fontId="2"/>
  </si>
  <si>
    <t>405円/kg</t>
    <rPh sb="3" eb="4">
      <t>エン</t>
    </rPh>
    <phoneticPr fontId="2"/>
  </si>
  <si>
    <t>199円/kg</t>
    <rPh sb="3" eb="4">
      <t>エン</t>
    </rPh>
    <phoneticPr fontId="2"/>
  </si>
  <si>
    <t>29.8%+  582円/kg</t>
    <rPh sb="11" eb="12">
      <t>エン</t>
    </rPh>
    <phoneticPr fontId="2"/>
  </si>
  <si>
    <t>29.8%+1,023円/kg</t>
    <rPh sb="11" eb="12">
      <t>エン</t>
    </rPh>
    <phoneticPr fontId="2"/>
  </si>
  <si>
    <t>29.8%+  687円/kg</t>
    <rPh sb="11" eb="12">
      <t>エン</t>
    </rPh>
    <phoneticPr fontId="2"/>
  </si>
  <si>
    <t>29.8%+  985円/kg</t>
    <rPh sb="11" eb="12">
      <t>エン</t>
    </rPh>
    <phoneticPr fontId="2"/>
  </si>
  <si>
    <t>29.8%+1,159円/kg</t>
    <rPh sb="11" eb="12">
      <t>エン</t>
    </rPh>
    <phoneticPr fontId="2"/>
  </si>
  <si>
    <t>040210212</t>
  </si>
  <si>
    <t>040210217</t>
  </si>
  <si>
    <t>040221212</t>
  </si>
  <si>
    <t>040221217</t>
  </si>
  <si>
    <t>040221229</t>
  </si>
  <si>
    <t>040229119</t>
  </si>
  <si>
    <t>040229129</t>
  </si>
  <si>
    <t>040229291</t>
  </si>
  <si>
    <t>040299129</t>
  </si>
  <si>
    <t>040299290</t>
  </si>
  <si>
    <t>040390113</t>
  </si>
  <si>
    <t>040390123</t>
  </si>
  <si>
    <t>040390133</t>
  </si>
  <si>
    <t>040510129</t>
  </si>
  <si>
    <t>040510229</t>
  </si>
  <si>
    <t>040520090</t>
  </si>
  <si>
    <t>040590190</t>
  </si>
  <si>
    <t>040590229</t>
  </si>
  <si>
    <t>25.5%+  104円/kg</t>
    <rPh sb="11" eb="12">
      <t>エン</t>
    </rPh>
    <phoneticPr fontId="2"/>
  </si>
  <si>
    <t>25.5%+    55円/kg</t>
    <rPh sb="12" eb="13">
      <t>エン</t>
    </rPh>
    <phoneticPr fontId="2"/>
  </si>
  <si>
    <t>36%+ 130円/kg</t>
    <rPh sb="8" eb="9">
      <t>エン</t>
    </rPh>
    <phoneticPr fontId="2"/>
  </si>
  <si>
    <t>26%+ 130円/kg</t>
    <rPh sb="8" eb="9">
      <t>エン</t>
    </rPh>
    <phoneticPr fontId="2"/>
  </si>
  <si>
    <t>26%+  130円/kg</t>
    <rPh sb="9" eb="10">
      <t>エン</t>
    </rPh>
    <phoneticPr fontId="2"/>
  </si>
  <si>
    <t>31%+  210円/kg</t>
    <rPh sb="9" eb="10">
      <t>エン</t>
    </rPh>
    <phoneticPr fontId="2"/>
  </si>
  <si>
    <t>36%+   130円/kg</t>
    <rPh sb="10" eb="11">
      <t>エン</t>
    </rPh>
    <phoneticPr fontId="2"/>
  </si>
  <si>
    <t>36%+   200円/kg</t>
    <rPh sb="10" eb="11">
      <t>エン</t>
    </rPh>
    <phoneticPr fontId="2"/>
  </si>
  <si>
    <t>36%+  200円/kg</t>
    <rPh sb="9" eb="10">
      <t>エン</t>
    </rPh>
    <phoneticPr fontId="2"/>
  </si>
  <si>
    <t>35%+    120円/kg</t>
    <rPh sb="11" eb="12">
      <t>エン</t>
    </rPh>
    <phoneticPr fontId="2"/>
  </si>
  <si>
    <t>35%+  120円/kg</t>
    <rPh sb="9" eb="10">
      <t>エン</t>
    </rPh>
    <phoneticPr fontId="2"/>
  </si>
  <si>
    <t>(a)-(b)</t>
    <phoneticPr fontId="2"/>
  </si>
  <si>
    <t>36%+  290円/kg</t>
    <rPh sb="9" eb="10">
      <t>エン</t>
    </rPh>
    <phoneticPr fontId="2"/>
  </si>
  <si>
    <t>(a)-(b)</t>
    <phoneticPr fontId="2"/>
  </si>
  <si>
    <t>396</t>
    <phoneticPr fontId="2"/>
  </si>
  <si>
    <t>612</t>
    <phoneticPr fontId="2"/>
  </si>
  <si>
    <t>1023</t>
    <phoneticPr fontId="2"/>
  </si>
  <si>
    <t>425</t>
    <phoneticPr fontId="2"/>
  </si>
  <si>
    <t>1023</t>
    <phoneticPr fontId="2"/>
  </si>
  <si>
    <t>582</t>
    <phoneticPr fontId="2"/>
  </si>
  <si>
    <t>687</t>
    <phoneticPr fontId="2"/>
  </si>
  <si>
    <t>985</t>
    <phoneticPr fontId="2"/>
  </si>
  <si>
    <t>1159</t>
    <phoneticPr fontId="2"/>
  </si>
  <si>
    <t>CIF価格（円）
A</t>
    <rPh sb="3" eb="5">
      <t>カカク</t>
    </rPh>
    <rPh sb="6" eb="7">
      <t>エン</t>
    </rPh>
    <phoneticPr fontId="2"/>
  </si>
  <si>
    <t>重量（kg）
B</t>
    <rPh sb="0" eb="2">
      <t>ジュウリョウ</t>
    </rPh>
    <phoneticPr fontId="2"/>
  </si>
  <si>
    <t>CIF価格（円/ｋｇ）
C=A/B</t>
    <phoneticPr fontId="2"/>
  </si>
  <si>
    <t>従価税
部分
④</t>
    <rPh sb="0" eb="3">
      <t>ジュウカゼイ</t>
    </rPh>
    <rPh sb="4" eb="6">
      <t>ブブン</t>
    </rPh>
    <phoneticPr fontId="2"/>
  </si>
  <si>
    <t>従量税
部分
⑤</t>
    <rPh sb="0" eb="3">
      <t>ジュウリョウゼイ</t>
    </rPh>
    <rPh sb="4" eb="6">
      <t>ブブン</t>
    </rPh>
    <phoneticPr fontId="2"/>
  </si>
  <si>
    <t>TPP発行後
（小数点以下切り捨て、
マイナスは０）
⑧＝(③-⑥）*B
or
⑧＝⑦*B</t>
    <rPh sb="3" eb="5">
      <t>ハッコウ</t>
    </rPh>
    <rPh sb="5" eb="6">
      <t>ゴ</t>
    </rPh>
    <rPh sb="8" eb="11">
      <t>ショウスウテン</t>
    </rPh>
    <rPh sb="11" eb="13">
      <t>イカ</t>
    </rPh>
    <rPh sb="13" eb="14">
      <t>キ</t>
    </rPh>
    <rPh sb="15" eb="16">
      <t>ス</t>
    </rPh>
    <phoneticPr fontId="2"/>
  </si>
  <si>
    <t>kg当たりの
協定税率(a)
③=(C*①)＋②</t>
    <rPh sb="2" eb="3">
      <t>ア</t>
    </rPh>
    <rPh sb="7" eb="9">
      <t>キョウテイ</t>
    </rPh>
    <rPh sb="9" eb="11">
      <t>ゼイリツ</t>
    </rPh>
    <phoneticPr fontId="2"/>
  </si>
  <si>
    <t>実行（暫定）税率(b)
算出方法</t>
    <rPh sb="0" eb="2">
      <t>ジッコウ</t>
    </rPh>
    <rPh sb="3" eb="5">
      <t>ザンテイ</t>
    </rPh>
    <rPh sb="6" eb="8">
      <t>ゼイリツ</t>
    </rPh>
    <phoneticPr fontId="2"/>
  </si>
  <si>
    <t>kg当たりの
実効税率(b)
⑥＝（C*④)＋⑤</t>
    <rPh sb="2" eb="3">
      <t>ア</t>
    </rPh>
    <rPh sb="7" eb="9">
      <t>ジッコウ</t>
    </rPh>
    <rPh sb="9" eb="11">
      <t>ゼイリツ</t>
    </rPh>
    <phoneticPr fontId="2"/>
  </si>
  <si>
    <t>従量税
部分
(円/kg）
②</t>
    <rPh sb="0" eb="3">
      <t>ジュウリョウゼイ</t>
    </rPh>
    <rPh sb="4" eb="6">
      <t>ブブン</t>
    </rPh>
    <rPh sb="8" eb="9">
      <t>エン</t>
    </rPh>
    <phoneticPr fontId="2"/>
  </si>
  <si>
    <t>従価税
部分
（%/kg）
①</t>
    <rPh sb="0" eb="3">
      <t>ジュウカゼイ</t>
    </rPh>
    <rPh sb="4" eb="6">
      <t>ブブン</t>
    </rPh>
    <phoneticPr fontId="2"/>
  </si>
  <si>
    <t>alic
徴収額
算出方法</t>
    <rPh sb="7" eb="8">
      <t>ガク</t>
    </rPh>
    <rPh sb="9" eb="11">
      <t>サンシュツ</t>
    </rPh>
    <rPh sb="11" eb="13">
      <t>ホウホウ</t>
    </rPh>
    <phoneticPr fontId="2"/>
  </si>
  <si>
    <t>関税表率番号</t>
    <rPh sb="0" eb="2">
      <t>カンゼイ</t>
    </rPh>
    <rPh sb="2" eb="3">
      <t>ヒョウ</t>
    </rPh>
    <rPh sb="3" eb="4">
      <t>リツ</t>
    </rPh>
    <rPh sb="4" eb="6">
      <t>バンゴウ</t>
    </rPh>
    <phoneticPr fontId="2"/>
  </si>
  <si>
    <t>売渡価額</t>
  </si>
  <si>
    <t>買戻価額</t>
  </si>
  <si>
    <t>売買差額</t>
  </si>
  <si>
    <t>円</t>
    <rPh sb="0" eb="1">
      <t>エン</t>
    </rPh>
    <phoneticPr fontId="2"/>
  </si>
  <si>
    <t>協定税率</t>
    <rPh sb="0" eb="2">
      <t>キョウテイ</t>
    </rPh>
    <rPh sb="2" eb="4">
      <t>ゼイリツ</t>
    </rPh>
    <phoneticPr fontId="2"/>
  </si>
  <si>
    <t>040210229</t>
    <phoneticPr fontId="2"/>
  </si>
  <si>
    <t>040210129</t>
    <phoneticPr fontId="2"/>
  </si>
  <si>
    <t>協定税率(A)/kg</t>
    <rPh sb="0" eb="2">
      <t>キョウテイ</t>
    </rPh>
    <rPh sb="2" eb="4">
      <t>ゼイリツ</t>
    </rPh>
    <phoneticPr fontId="2"/>
  </si>
  <si>
    <t>暫定税率</t>
    <rPh sb="0" eb="2">
      <t>ザンテイ</t>
    </rPh>
    <rPh sb="2" eb="4">
      <t>ゼイリツ</t>
    </rPh>
    <phoneticPr fontId="2"/>
  </si>
  <si>
    <t>暫定税率(B)/kg</t>
    <rPh sb="0" eb="2">
      <t>ザンテイ</t>
    </rPh>
    <phoneticPr fontId="2"/>
  </si>
  <si>
    <t>TPP加盟国</t>
    <rPh sb="3" eb="6">
      <t>カメイコク</t>
    </rPh>
    <phoneticPr fontId="2"/>
  </si>
  <si>
    <t>その他の国</t>
    <rPh sb="2" eb="3">
      <t>タ</t>
    </rPh>
    <rPh sb="4" eb="5">
      <t>クニ</t>
    </rPh>
    <phoneticPr fontId="2"/>
  </si>
  <si>
    <t>原産国区分</t>
    <rPh sb="0" eb="2">
      <t>ゲンサン</t>
    </rPh>
    <rPh sb="2" eb="3">
      <t>コク</t>
    </rPh>
    <rPh sb="3" eb="5">
      <t>クブン</t>
    </rPh>
    <phoneticPr fontId="2"/>
  </si>
  <si>
    <t>関税率表番号</t>
    <rPh sb="0" eb="6">
      <t>カンゼイリツヒョウバンゴウ</t>
    </rPh>
    <phoneticPr fontId="2"/>
  </si>
  <si>
    <t>協定税率(a)算出方法</t>
    <rPh sb="0" eb="2">
      <t>キョウテイ</t>
    </rPh>
    <rPh sb="2" eb="4">
      <t>ゼイリツ</t>
    </rPh>
    <phoneticPr fontId="2"/>
  </si>
  <si>
    <t>a</t>
    <phoneticPr fontId="2"/>
  </si>
  <si>
    <t>a1</t>
    <phoneticPr fontId="2"/>
  </si>
  <si>
    <t>a2</t>
    <phoneticPr fontId="2"/>
  </si>
  <si>
    <t>a3</t>
    <phoneticPr fontId="2"/>
  </si>
  <si>
    <t>b</t>
    <phoneticPr fontId="2"/>
  </si>
  <si>
    <t>b1</t>
    <phoneticPr fontId="2"/>
  </si>
  <si>
    <t>b2</t>
    <phoneticPr fontId="2"/>
  </si>
  <si>
    <t>b3</t>
    <phoneticPr fontId="2"/>
  </si>
  <si>
    <t>c</t>
    <phoneticPr fontId="2"/>
  </si>
  <si>
    <t>d</t>
    <phoneticPr fontId="2"/>
  </si>
  <si>
    <t>040221229</t>
    <phoneticPr fontId="2"/>
  </si>
  <si>
    <t>040229119</t>
    <phoneticPr fontId="2"/>
  </si>
  <si>
    <t>040299129</t>
    <phoneticPr fontId="2"/>
  </si>
  <si>
    <t>040229129</t>
    <phoneticPr fontId="2"/>
  </si>
  <si>
    <t>0円/kg</t>
    <rPh sb="1" eb="2">
      <t>エン</t>
    </rPh>
    <phoneticPr fontId="2"/>
  </si>
  <si>
    <t>　　　　　0円/kg</t>
    <rPh sb="6" eb="7">
      <t>エン</t>
    </rPh>
    <phoneticPr fontId="2"/>
  </si>
  <si>
    <t>040410126</t>
  </si>
  <si>
    <t>040410127</t>
  </si>
  <si>
    <t>040410128</t>
  </si>
  <si>
    <t>040410136</t>
    <phoneticPr fontId="2"/>
  </si>
  <si>
    <t>040410137</t>
  </si>
  <si>
    <t>040410138</t>
  </si>
  <si>
    <t>040410146</t>
    <phoneticPr fontId="2"/>
  </si>
  <si>
    <t>040410147</t>
  </si>
  <si>
    <t>040410148</t>
  </si>
  <si>
    <t>040410166</t>
  </si>
  <si>
    <t>040410167</t>
  </si>
  <si>
    <t>040410168</t>
  </si>
  <si>
    <t>040410176</t>
    <phoneticPr fontId="2"/>
  </si>
  <si>
    <t>040410177</t>
  </si>
  <si>
    <t>040410178</t>
  </si>
  <si>
    <t>040410186</t>
    <phoneticPr fontId="2"/>
  </si>
  <si>
    <t>040410187</t>
  </si>
  <si>
    <t>040410188</t>
  </si>
  <si>
    <t>従価税
（%/kg）
（１）</t>
    <rPh sb="0" eb="3">
      <t>ジュウカゼイ</t>
    </rPh>
    <phoneticPr fontId="2"/>
  </si>
  <si>
    <t>従量税
(円/kg）
（２）</t>
    <rPh sb="0" eb="3">
      <t>ジュウリョウゼイ</t>
    </rPh>
    <rPh sb="5" eb="6">
      <t>エン</t>
    </rPh>
    <phoneticPr fontId="2"/>
  </si>
  <si>
    <t>従価税
（%/kg）
（３）</t>
    <rPh sb="0" eb="3">
      <t>ジュウカゼイ</t>
    </rPh>
    <phoneticPr fontId="2"/>
  </si>
  <si>
    <t>従量税
(円/kg）
（４）</t>
    <rPh sb="0" eb="3">
      <t>ジュウリョウゼイ</t>
    </rPh>
    <rPh sb="5" eb="6">
      <t>エン</t>
    </rPh>
    <phoneticPr fontId="2"/>
  </si>
  <si>
    <t>調整金単価/kg（C）</t>
    <rPh sb="0" eb="2">
      <t>チョウセイ</t>
    </rPh>
    <rPh sb="2" eb="3">
      <t>キン</t>
    </rPh>
    <rPh sb="3" eb="5">
      <t>タンカ</t>
    </rPh>
    <phoneticPr fontId="2"/>
  </si>
  <si>
    <t>輸入申告数量(kg）
（様式１の数量）</t>
    <rPh sb="0" eb="2">
      <t>ユニュウ</t>
    </rPh>
    <rPh sb="2" eb="4">
      <t>シンコク</t>
    </rPh>
    <rPh sb="4" eb="6">
      <t>スウリョウ</t>
    </rPh>
    <rPh sb="12" eb="14">
      <t>ヨウシキ</t>
    </rPh>
    <rPh sb="16" eb="18">
      <t>スウリョウ</t>
    </rPh>
    <phoneticPr fontId="2"/>
  </si>
  <si>
    <t>調整金単価/kg（C)</t>
    <rPh sb="0" eb="2">
      <t>チョウセイ</t>
    </rPh>
    <rPh sb="2" eb="3">
      <t>キン</t>
    </rPh>
    <rPh sb="3" eb="5">
      <t>タンカ</t>
    </rPh>
    <phoneticPr fontId="2"/>
  </si>
  <si>
    <t>売買差額（※）
（＝調整金額（円））</t>
    <rPh sb="0" eb="2">
      <t>バイバイ</t>
    </rPh>
    <rPh sb="2" eb="4">
      <t>サガク</t>
    </rPh>
    <rPh sb="10" eb="12">
      <t>チョウセイ</t>
    </rPh>
    <rPh sb="12" eb="14">
      <t>キンガク</t>
    </rPh>
    <rPh sb="15" eb="16">
      <t>エン</t>
    </rPh>
    <phoneticPr fontId="2"/>
  </si>
  <si>
    <t>kg当たりの
協定税率(A)
A=(CIF/数量*(1))+(２）</t>
    <rPh sb="2" eb="3">
      <t>ア</t>
    </rPh>
    <rPh sb="7" eb="9">
      <t>キョウテイ</t>
    </rPh>
    <rPh sb="9" eb="11">
      <t>ゼイリツ</t>
    </rPh>
    <rPh sb="22" eb="24">
      <t>スウリョウ</t>
    </rPh>
    <phoneticPr fontId="2"/>
  </si>
  <si>
    <t>kg当たりの
暫定税率(B)
A=(CIF/数量*(3))+(4）</t>
    <rPh sb="2" eb="3">
      <t>ア</t>
    </rPh>
    <rPh sb="7" eb="9">
      <t>ザンテイ</t>
    </rPh>
    <rPh sb="9" eb="11">
      <t>ゼイリツ</t>
    </rPh>
    <phoneticPr fontId="2"/>
  </si>
  <si>
    <t>040590229</t>
    <phoneticPr fontId="2"/>
  </si>
  <si>
    <t>アメリカ合衆国</t>
    <rPh sb="4" eb="7">
      <t>ガッシュウコク</t>
    </rPh>
    <phoneticPr fontId="2"/>
  </si>
  <si>
    <t>アメリカ合衆国</t>
    <rPh sb="4" eb="7">
      <t>ガッシュウコク</t>
    </rPh>
    <phoneticPr fontId="2"/>
  </si>
  <si>
    <t>EU加盟国・イギリス</t>
    <rPh sb="2" eb="5">
      <t>カメイコク</t>
    </rPh>
    <phoneticPr fontId="2"/>
  </si>
  <si>
    <t>EU加盟国・イギリス</t>
    <phoneticPr fontId="2"/>
  </si>
  <si>
    <t>040221217</t>
    <phoneticPr fontId="2"/>
  </si>
  <si>
    <t>040221139</t>
    <phoneticPr fontId="2"/>
  </si>
  <si>
    <t>040221149</t>
    <phoneticPr fontId="2"/>
  </si>
  <si>
    <t>　　　　　198円/kg</t>
    <rPh sb="8" eb="9">
      <t>エン</t>
    </rPh>
    <phoneticPr fontId="2"/>
  </si>
  <si>
    <t>15.20円/kg</t>
    <rPh sb="5" eb="6">
      <t>エン</t>
    </rPh>
    <phoneticPr fontId="2"/>
  </si>
  <si>
    <t>　　　　212.5円/kg</t>
    <rPh sb="9" eb="10">
      <t>エン</t>
    </rPh>
    <phoneticPr fontId="2"/>
  </si>
  <si>
    <t>16.30円/kg</t>
    <rPh sb="5" eb="6">
      <t>エン</t>
    </rPh>
    <phoneticPr fontId="2"/>
  </si>
  <si>
    <t>0405.10-129</t>
  </si>
  <si>
    <t>EU加盟国・イギリス</t>
  </si>
  <si>
    <t>関税率番号</t>
    <rPh sb="0" eb="5">
      <t>カンゼイリツバンゴウ</t>
    </rPh>
    <phoneticPr fontId="2"/>
  </si>
  <si>
    <t>原産国</t>
    <rPh sb="0" eb="3">
      <t>ゲンサンコク</t>
    </rPh>
    <phoneticPr fontId="2"/>
  </si>
  <si>
    <t>※プルダウンから選択してください。</t>
    <rPh sb="8" eb="10">
      <t>センタク</t>
    </rPh>
    <phoneticPr fontId="2"/>
  </si>
  <si>
    <t>重量:Kg</t>
    <rPh sb="0" eb="2">
      <t>ジュウリョウ</t>
    </rPh>
    <phoneticPr fontId="2"/>
  </si>
  <si>
    <t>売渡価額（円）</t>
    <rPh sb="0" eb="2">
      <t>ウリワタシ</t>
    </rPh>
    <rPh sb="2" eb="4">
      <t>カガク</t>
    </rPh>
    <rPh sb="5" eb="6">
      <t>エン</t>
    </rPh>
    <phoneticPr fontId="2"/>
  </si>
  <si>
    <t>※輸入申告入力控の対象商品の欄に記載された申告価格（CIF）を入力してください。</t>
    <rPh sb="1" eb="3">
      <t>ユニュウ</t>
    </rPh>
    <rPh sb="3" eb="5">
      <t>シンコク</t>
    </rPh>
    <rPh sb="5" eb="7">
      <t>ニュウリョク</t>
    </rPh>
    <rPh sb="7" eb="8">
      <t>ヒカエ</t>
    </rPh>
    <rPh sb="9" eb="11">
      <t>タイショウ</t>
    </rPh>
    <rPh sb="11" eb="13">
      <t>ショウヒン</t>
    </rPh>
    <rPh sb="14" eb="15">
      <t>ラン</t>
    </rPh>
    <rPh sb="16" eb="18">
      <t>キサイ</t>
    </rPh>
    <rPh sb="21" eb="23">
      <t>シンコク</t>
    </rPh>
    <rPh sb="23" eb="25">
      <t>カカク</t>
    </rPh>
    <rPh sb="31" eb="33">
      <t>ニュウリョク</t>
    </rPh>
    <phoneticPr fontId="2"/>
  </si>
  <si>
    <t>※輸入申告入力控の対象商品の欄に記載された品目番号を数字のみで入力してください。
　例）0405.10-129の場合、040510129と入力</t>
    <rPh sb="21" eb="25">
      <t>ヒンモクバンゴウ</t>
    </rPh>
    <rPh sb="26" eb="28">
      <t>スウジ</t>
    </rPh>
    <rPh sb="31" eb="33">
      <t>ニュウリョク</t>
    </rPh>
    <phoneticPr fontId="2"/>
  </si>
  <si>
    <t>算出結果</t>
    <rPh sb="0" eb="2">
      <t>サンシュツ</t>
    </rPh>
    <rPh sb="2" eb="4">
      <t>ケッカ</t>
    </rPh>
    <phoneticPr fontId="2"/>
  </si>
  <si>
    <t>※小数点以下２位まで入力してください。</t>
    <rPh sb="1" eb="6">
      <t>ショウスウテンイカ</t>
    </rPh>
    <rPh sb="7" eb="8">
      <t>クライ</t>
    </rPh>
    <rPh sb="10" eb="12">
      <t>ニュウリョク</t>
    </rPh>
    <phoneticPr fontId="2"/>
  </si>
  <si>
    <t>調整金算出表</t>
    <rPh sb="0" eb="2">
      <t>チョウセイ</t>
    </rPh>
    <rPh sb="2" eb="3">
      <t>キン</t>
    </rPh>
    <rPh sb="3" eb="5">
      <t>サンシュツ</t>
    </rPh>
    <rPh sb="5" eb="6">
      <t>ヒョウ</t>
    </rPh>
    <phoneticPr fontId="2"/>
  </si>
  <si>
    <t>調整金算出のため、以下の項目を入力してください。</t>
    <rPh sb="9" eb="11">
      <t>イカ</t>
    </rPh>
    <rPh sb="12" eb="14">
      <t>コウモク</t>
    </rPh>
    <rPh sb="15" eb="17">
      <t>ニュウリョク</t>
    </rPh>
    <phoneticPr fontId="2"/>
  </si>
  <si>
    <t>品名</t>
    <rPh sb="0" eb="2">
      <t>ヒンメイ</t>
    </rPh>
    <phoneticPr fontId="2"/>
  </si>
  <si>
    <t>0402.10-129</t>
  </si>
  <si>
    <t>0402.10-212</t>
  </si>
  <si>
    <t>0402.10-217</t>
  </si>
  <si>
    <t>0402.10-229</t>
  </si>
  <si>
    <t>0402.21-212</t>
  </si>
  <si>
    <t>0402.21-217</t>
  </si>
  <si>
    <t>0402.21-229</t>
  </si>
  <si>
    <t>0402.29-119</t>
  </si>
  <si>
    <t>0402.29-129</t>
  </si>
  <si>
    <t>0402.29-291</t>
  </si>
  <si>
    <t>0402.99-129</t>
  </si>
  <si>
    <t>0402.99-290</t>
  </si>
  <si>
    <t>0403.90-113</t>
  </si>
  <si>
    <t>0403.90-123</t>
  </si>
  <si>
    <t>0403.90-133</t>
  </si>
  <si>
    <t>0404.10-126</t>
  </si>
  <si>
    <t>0404.10-127</t>
  </si>
  <si>
    <t>0404.10-128</t>
  </si>
  <si>
    <t>0404.10-136</t>
  </si>
  <si>
    <t>0404.10-137</t>
  </si>
  <si>
    <t>0404.10-138</t>
  </si>
  <si>
    <t>0404.10-146</t>
  </si>
  <si>
    <t>0404.10-147</t>
  </si>
  <si>
    <t>0404.10-148</t>
  </si>
  <si>
    <t>0404.10-166</t>
  </si>
  <si>
    <t>0404.10-167</t>
  </si>
  <si>
    <t>0404.10-168</t>
  </si>
  <si>
    <t>0404.10-176</t>
  </si>
  <si>
    <t>0404.10-177</t>
  </si>
  <si>
    <t>0404.10-178</t>
  </si>
  <si>
    <t>0404.10-186</t>
  </si>
  <si>
    <t>0404.10-187</t>
  </si>
  <si>
    <t>0404.10-188</t>
  </si>
  <si>
    <t>バター</t>
  </si>
  <si>
    <t>0405.10-229</t>
  </si>
  <si>
    <t>0405.20-090</t>
  </si>
  <si>
    <t>デイリースプレッド</t>
  </si>
  <si>
    <t>0405.90-190</t>
  </si>
  <si>
    <t>0405.90-229</t>
  </si>
  <si>
    <t>バターオイル</t>
  </si>
  <si>
    <t>0402.21-139</t>
  </si>
  <si>
    <t>0402.21-149</t>
  </si>
  <si>
    <t>加糖脱脂粉乳</t>
  </si>
  <si>
    <t>脱脂粉乳/学校給食用</t>
  </si>
  <si>
    <t>脱脂粉乳/飼料用</t>
  </si>
  <si>
    <t>脱脂粉乳/その他</t>
  </si>
  <si>
    <t>全脂粉乳</t>
  </si>
  <si>
    <t>全脂加糖粉乳</t>
  </si>
  <si>
    <t>全脂加糖れん乳</t>
  </si>
  <si>
    <t>脱脂加糖れん乳</t>
  </si>
  <si>
    <t>バターミルクパウダー等</t>
  </si>
  <si>
    <t>無機質濃縮ホエイ</t>
  </si>
  <si>
    <t>ホエイ/加糖</t>
  </si>
  <si>
    <t>ホエイ/無糖</t>
  </si>
  <si>
    <t>その他の油脂</t>
  </si>
  <si>
    <t>関税率表番号
（記号あり）</t>
    <rPh sb="0" eb="6">
      <t>カンゼイリツヒョウバンゴウ</t>
    </rPh>
    <phoneticPr fontId="2"/>
  </si>
  <si>
    <t>関税率表番号（記号あり）</t>
    <rPh sb="0" eb="6">
      <t>カンゼイリツヒョウバンゴウ</t>
    </rPh>
    <phoneticPr fontId="2"/>
  </si>
  <si>
    <t>※計算は全て連続で行い、調整金額に小数点以下の端数は切り捨てる。</t>
    <rPh sb="1" eb="3">
      <t>ケイサン</t>
    </rPh>
    <rPh sb="4" eb="5">
      <t>スベ</t>
    </rPh>
    <rPh sb="6" eb="8">
      <t>レンゾク</t>
    </rPh>
    <rPh sb="9" eb="10">
      <t>オコナ</t>
    </rPh>
    <rPh sb="12" eb="14">
      <t>チョウセイ</t>
    </rPh>
    <rPh sb="14" eb="15">
      <t>キン</t>
    </rPh>
    <rPh sb="17" eb="20">
      <t>ショウスウテン</t>
    </rPh>
    <rPh sb="20" eb="22">
      <t>イカ</t>
    </rPh>
    <rPh sb="23" eb="25">
      <t>ハスウ</t>
    </rPh>
    <rPh sb="26" eb="27">
      <t>キ</t>
    </rPh>
    <rPh sb="28" eb="29">
      <t>ス</t>
    </rPh>
    <phoneticPr fontId="2"/>
  </si>
  <si>
    <t>↑記入例：040510129</t>
    <rPh sb="1" eb="4">
      <t>キニュウレイ</t>
    </rPh>
    <phoneticPr fontId="2"/>
  </si>
  <si>
    <t>↑記入例：84.77</t>
    <rPh sb="1" eb="4">
      <t>キニュウレイ</t>
    </rPh>
    <phoneticPr fontId="2"/>
  </si>
  <si>
    <t>↑記入例：376872</t>
    <rPh sb="1" eb="4">
      <t>キニュウレイ</t>
    </rPh>
    <phoneticPr fontId="2"/>
  </si>
  <si>
    <t>↑選択例：EU加盟国・イギリス</t>
    <rPh sb="1" eb="3">
      <t>センタク</t>
    </rPh>
    <rPh sb="7" eb="10">
      <t>カメイコク</t>
    </rPh>
    <phoneticPr fontId="2"/>
  </si>
  <si>
    <t>➡算出結果を確認する（「調整金算出表」シート）</t>
    <rPh sb="1" eb="3">
      <t>サンシュツ</t>
    </rPh>
    <rPh sb="3" eb="5">
      <t>ケッカ</t>
    </rPh>
    <rPh sb="6" eb="8">
      <t>カクニン</t>
    </rPh>
    <rPh sb="12" eb="15">
      <t>チョウセイキン</t>
    </rPh>
    <rPh sb="15" eb="18">
      <t>サンシュツヒョウ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</si>
</sst>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0.000;[Red]\-#,##0.000"/>
    <numFmt numFmtId="177" formatCode="#,##0.0000;[Red]\-#,##0.0000"/>
    <numFmt numFmtId="178" formatCode="#,##0.00000;[Red]\-#,##0.00000"/>
    <numFmt numFmtId="179" formatCode="0.0%"/>
    <numFmt numFmtId="180" formatCode="#,##0.000000;[Red]\-#,##0.000000"/>
    <numFmt numFmtId="181" formatCode="#,##0.000000_ ;[Red]\-#,##0.000000\ "/>
    <numFmt numFmtId="182" formatCode="0.00_ "/>
    <numFmt numFmtId="183" formatCode="0.00_);[Red]\(0.00\)"/>
    <numFmt numFmtId="184" formatCode="#,##0_);[Red]\(#,##0\)"/>
    <numFmt numFmtId="185" formatCode="#,##0.00_ "/>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1"/>
      <name val="ＭＳ 明朝"/>
      <family val="1"/>
      <charset val="128"/>
    </font>
    <font>
      <sz val="10"/>
      <name val="ＭＳ Ｐゴシック"/>
      <family val="3"/>
      <charset val="128"/>
    </font>
    <font>
      <sz val="20"/>
      <name val="ＭＳ Ｐゴシック"/>
      <family val="3"/>
      <charset val="128"/>
    </font>
    <font>
      <sz val="11"/>
      <color theme="1"/>
      <name val="ＭＳ Ｐゴシック"/>
      <family val="3"/>
      <charset val="128"/>
    </font>
    <font>
      <sz val="11"/>
      <color theme="1"/>
      <name val="HGSｺﾞｼｯｸE"/>
      <family val="3"/>
      <charset val="128"/>
    </font>
    <font>
      <sz val="14"/>
      <color theme="1"/>
      <name val="ＭＳ Ｐゴシック"/>
      <family val="3"/>
      <charset val="128"/>
    </font>
    <font>
      <sz val="14"/>
      <name val="ＭＳ Ｐゴシック"/>
      <family val="3"/>
      <charset val="128"/>
    </font>
    <font>
      <sz val="11"/>
      <color theme="1"/>
      <name val="ＭＳ Ｐゴシック"/>
      <family val="3"/>
      <charset val="128"/>
      <scheme val="major"/>
    </font>
    <font>
      <sz val="9"/>
      <color rgb="FF3F3F3F"/>
      <name val="ＭＳ Ｐゴシック"/>
      <family val="3"/>
      <charset val="128"/>
    </font>
    <font>
      <sz val="12"/>
      <name val="ＭＳ Ｐゴシック"/>
      <family val="3"/>
      <charset val="128"/>
    </font>
    <font>
      <sz val="24"/>
      <name val="ＭＳ Ｐゴシック"/>
      <family val="3"/>
      <charset val="128"/>
    </font>
    <font>
      <sz val="16"/>
      <name val="ＭＳ Ｐゴシック"/>
      <family val="3"/>
      <charset val="128"/>
    </font>
    <font>
      <b/>
      <sz val="14"/>
      <name val="ＭＳ Ｐ明朝"/>
      <family val="1"/>
      <charset val="128"/>
    </font>
    <font>
      <b/>
      <sz val="11"/>
      <name val="ＭＳ Ｐゴシック"/>
      <family val="3"/>
      <charset val="128"/>
    </font>
    <font>
      <b/>
      <sz val="12"/>
      <name val="ＭＳ Ｐゴシック"/>
      <family val="3"/>
      <charset val="128"/>
    </font>
    <font>
      <b/>
      <sz val="14"/>
      <name val="ＭＳ Ｐゴシック"/>
      <family val="3"/>
      <charset val="128"/>
    </font>
    <font>
      <sz val="11"/>
      <color theme="1"/>
      <name val="ＭＳ Ｐゴシック"/>
      <family val="2"/>
      <charset val="128"/>
      <scheme val="minor"/>
    </font>
    <font>
      <b/>
      <sz val="11"/>
      <color theme="0" tint="-0.249977111117893"/>
      <name val="ＭＳ Ｐゴシック"/>
      <family val="3"/>
      <charset val="128"/>
    </font>
    <font>
      <b/>
      <sz val="11"/>
      <color rgb="FFFF0000"/>
      <name val="ＭＳ Ｐゴシック"/>
      <family val="3"/>
      <charset val="128"/>
    </font>
    <font>
      <u/>
      <sz val="11"/>
      <color theme="10"/>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92D050"/>
        <bgColor indexed="64"/>
      </patternFill>
    </fill>
    <fill>
      <patternFill patternType="solid">
        <fgColor theme="9" tint="0.79998168889431442"/>
        <bgColor indexed="64"/>
      </patternFill>
    </fill>
  </fills>
  <borders count="28">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medium">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0" fontId="4" fillId="0" borderId="0"/>
    <xf numFmtId="6"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20" fillId="0" borderId="0">
      <alignment vertical="center"/>
    </xf>
    <xf numFmtId="38" fontId="1" fillId="0" borderId="0" applyFont="0" applyFill="0" applyBorder="0" applyAlignment="0" applyProtection="0">
      <alignment vertical="center"/>
    </xf>
    <xf numFmtId="0" fontId="23" fillId="0" borderId="0" applyNumberFormat="0" applyFill="0" applyBorder="0" applyAlignment="0" applyProtection="0">
      <alignment vertical="center"/>
    </xf>
  </cellStyleXfs>
  <cellXfs count="150">
    <xf numFmtId="0" fontId="0" fillId="0" borderId="0" xfId="0">
      <alignment vertical="center"/>
    </xf>
    <xf numFmtId="0" fontId="3" fillId="0" borderId="0" xfId="0" applyFont="1">
      <alignment vertical="center"/>
    </xf>
    <xf numFmtId="49" fontId="3" fillId="0" borderId="0" xfId="0" applyNumberFormat="1" applyFont="1" applyAlignment="1">
      <alignment horizontal="center" vertical="center"/>
    </xf>
    <xf numFmtId="49" fontId="3" fillId="0" borderId="0" xfId="0" applyNumberFormat="1" applyFont="1">
      <alignment vertical="center"/>
    </xf>
    <xf numFmtId="0" fontId="3" fillId="0" borderId="0" xfId="0" applyFont="1" applyAlignment="1">
      <alignment horizontal="center" vertical="center"/>
    </xf>
    <xf numFmtId="40" fontId="6" fillId="0" borderId="0" xfId="1" applyNumberFormat="1" applyFont="1" applyFill="1" applyBorder="1" applyAlignment="1">
      <alignment horizontal="right" vertical="center"/>
    </xf>
    <xf numFmtId="0" fontId="5"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76" fontId="3" fillId="0" borderId="0" xfId="1" applyNumberFormat="1" applyFont="1" applyFill="1" applyBorder="1" applyAlignment="1">
      <alignment vertical="center"/>
    </xf>
    <xf numFmtId="40" fontId="6" fillId="0" borderId="0" xfId="1" applyNumberFormat="1" applyFont="1" applyFill="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12" fillId="0" borderId="0" xfId="0" applyFont="1">
      <alignment vertical="center"/>
    </xf>
    <xf numFmtId="9" fontId="12" fillId="0" borderId="0" xfId="0" applyNumberFormat="1" applyFont="1">
      <alignment vertical="center"/>
    </xf>
    <xf numFmtId="182" fontId="12" fillId="0" borderId="0" xfId="0" applyNumberFormat="1" applyFont="1">
      <alignment vertical="center"/>
    </xf>
    <xf numFmtId="49" fontId="7" fillId="3" borderId="9" xfId="0" applyNumberFormat="1" applyFont="1" applyFill="1" applyBorder="1" applyAlignment="1">
      <alignment horizontal="center" vertical="center" wrapText="1"/>
    </xf>
    <xf numFmtId="0" fontId="15" fillId="0" borderId="0" xfId="0" applyFont="1" applyAlignment="1">
      <alignment vertical="center" wrapText="1"/>
    </xf>
    <xf numFmtId="0" fontId="16" fillId="0" borderId="13" xfId="0" applyFont="1" applyBorder="1">
      <alignment vertical="center"/>
    </xf>
    <xf numFmtId="0" fontId="19" fillId="0" borderId="0" xfId="0" applyFont="1">
      <alignment vertical="center"/>
    </xf>
    <xf numFmtId="180" fontId="10" fillId="0" borderId="0" xfId="0" applyNumberFormat="1" applyFont="1" applyAlignment="1">
      <alignment horizontal="right" vertical="center"/>
    </xf>
    <xf numFmtId="0" fontId="10" fillId="0" borderId="0" xfId="0" applyFont="1">
      <alignment vertical="center"/>
    </xf>
    <xf numFmtId="0" fontId="0" fillId="0" borderId="0" xfId="0" applyAlignment="1">
      <alignment horizontal="left" vertical="center" wrapText="1"/>
    </xf>
    <xf numFmtId="0" fontId="14" fillId="3" borderId="9" xfId="0" applyFont="1" applyFill="1" applyBorder="1">
      <alignment vertical="center"/>
    </xf>
    <xf numFmtId="0" fontId="18" fillId="0" borderId="0" xfId="0" applyFont="1">
      <alignment vertical="center"/>
    </xf>
    <xf numFmtId="38" fontId="6" fillId="0" borderId="0" xfId="1" applyFont="1" applyFill="1" applyBorder="1" applyAlignment="1" applyProtection="1">
      <alignment horizontal="center" vertical="center"/>
      <protection locked="0"/>
    </xf>
    <xf numFmtId="49" fontId="0" fillId="0" borderId="9" xfId="0" applyNumberFormat="1" applyBorder="1" applyAlignment="1">
      <alignment horizontal="center" vertical="center"/>
    </xf>
    <xf numFmtId="49" fontId="0" fillId="0" borderId="11" xfId="0" applyNumberFormat="1" applyBorder="1" applyAlignment="1">
      <alignment horizontal="center" vertical="center" wrapText="1"/>
    </xf>
    <xf numFmtId="49"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38" fontId="11" fillId="0" borderId="9" xfId="1" applyFont="1" applyFill="1" applyBorder="1" applyAlignment="1" applyProtection="1">
      <alignment horizontal="right" vertical="center"/>
    </xf>
    <xf numFmtId="49" fontId="7" fillId="0" borderId="9" xfId="0" applyNumberFormat="1" applyFont="1" applyBorder="1" applyAlignment="1">
      <alignment horizontal="center" vertical="center"/>
    </xf>
    <xf numFmtId="179" fontId="7" fillId="0" borderId="9" xfId="4" applyNumberFormat="1" applyFont="1" applyFill="1" applyBorder="1" applyAlignment="1" applyProtection="1">
      <alignment horizontal="right" vertical="center"/>
    </xf>
    <xf numFmtId="0" fontId="7" fillId="0" borderId="9" xfId="0" applyFont="1" applyBorder="1" applyAlignment="1">
      <alignment horizontal="right" vertical="center"/>
    </xf>
    <xf numFmtId="178" fontId="7" fillId="0" borderId="9" xfId="1" applyNumberFormat="1" applyFont="1" applyFill="1" applyBorder="1" applyAlignment="1" applyProtection="1">
      <alignment horizontal="right" vertical="center"/>
    </xf>
    <xf numFmtId="177" fontId="7" fillId="0" borderId="9" xfId="1" applyNumberFormat="1" applyFont="1" applyFill="1" applyBorder="1" applyAlignment="1" applyProtection="1">
      <alignment horizontal="right" vertical="center"/>
    </xf>
    <xf numFmtId="183" fontId="7" fillId="0" borderId="9" xfId="0" applyNumberFormat="1" applyFont="1" applyBorder="1" applyAlignment="1">
      <alignment horizontal="right" vertical="center"/>
    </xf>
    <xf numFmtId="49" fontId="8" fillId="0" borderId="9" xfId="0" applyNumberFormat="1" applyFont="1" applyBorder="1" applyAlignment="1">
      <alignment horizontal="center" vertical="center"/>
    </xf>
    <xf numFmtId="38" fontId="8" fillId="0" borderId="9" xfId="1" applyFont="1" applyFill="1" applyBorder="1" applyAlignment="1" applyProtection="1">
      <alignment horizontal="right" vertical="center"/>
    </xf>
    <xf numFmtId="0" fontId="8" fillId="0" borderId="9" xfId="0" applyFont="1" applyBorder="1" applyAlignment="1">
      <alignment horizontal="center" vertical="center"/>
    </xf>
    <xf numFmtId="0" fontId="0" fillId="0" borderId="9" xfId="0" applyBorder="1" applyAlignment="1">
      <alignment horizontal="center" vertical="top" wrapText="1"/>
    </xf>
    <xf numFmtId="38" fontId="11" fillId="0" borderId="0" xfId="1" applyFont="1" applyFill="1" applyBorder="1" applyAlignment="1" applyProtection="1">
      <alignment horizontal="right" vertical="center"/>
    </xf>
    <xf numFmtId="38" fontId="11" fillId="0" borderId="9" xfId="1" applyFont="1" applyFill="1" applyBorder="1" applyAlignment="1" applyProtection="1">
      <alignment horizontal="center" vertical="center"/>
    </xf>
    <xf numFmtId="49" fontId="0" fillId="3" borderId="9" xfId="0" applyNumberFormat="1" applyFill="1" applyBorder="1" applyAlignment="1">
      <alignment horizontal="center" vertical="center" wrapText="1"/>
    </xf>
    <xf numFmtId="0" fontId="0" fillId="3" borderId="9" xfId="0" applyFill="1" applyBorder="1" applyAlignment="1">
      <alignment horizontal="center" vertical="center"/>
    </xf>
    <xf numFmtId="0" fontId="7" fillId="3" borderId="9" xfId="0" applyFont="1" applyFill="1" applyBorder="1" applyAlignment="1">
      <alignment horizontal="center" vertical="center" wrapText="1"/>
    </xf>
    <xf numFmtId="49" fontId="0" fillId="3" borderId="9" xfId="0" applyNumberFormat="1" applyFill="1" applyBorder="1" applyAlignment="1">
      <alignment horizontal="center" vertical="center"/>
    </xf>
    <xf numFmtId="0" fontId="0" fillId="3" borderId="9" xfId="0" applyFill="1" applyBorder="1" applyAlignment="1">
      <alignment horizontal="center" vertical="center" wrapText="1"/>
    </xf>
    <xf numFmtId="0" fontId="13" fillId="0" borderId="0" xfId="1" applyNumberFormat="1" applyFont="1" applyFill="1" applyBorder="1" applyAlignment="1">
      <alignment horizontal="center" vertical="center"/>
    </xf>
    <xf numFmtId="0" fontId="16" fillId="6" borderId="15" xfId="0" applyFont="1" applyFill="1" applyBorder="1" applyAlignment="1">
      <alignment horizontal="center" vertical="center"/>
    </xf>
    <xf numFmtId="0" fontId="16" fillId="6" borderId="6" xfId="0" applyFont="1" applyFill="1" applyBorder="1" applyAlignment="1">
      <alignment horizontal="center" vertical="center"/>
    </xf>
    <xf numFmtId="0" fontId="16" fillId="6" borderId="13" xfId="0" applyFont="1" applyFill="1" applyBorder="1" applyAlignment="1">
      <alignment horizontal="center" vertical="center"/>
    </xf>
    <xf numFmtId="184" fontId="16" fillId="0" borderId="15" xfId="3" applyNumberFormat="1" applyFont="1" applyFill="1" applyBorder="1" applyAlignment="1">
      <alignment horizontal="center" vertical="center"/>
    </xf>
    <xf numFmtId="184" fontId="16" fillId="0" borderId="6" xfId="3" applyNumberFormat="1" applyFont="1" applyFill="1" applyBorder="1" applyAlignment="1">
      <alignment horizontal="center" vertical="center"/>
    </xf>
    <xf numFmtId="38" fontId="16" fillId="0" borderId="15" xfId="1" applyFont="1" applyFill="1" applyBorder="1" applyAlignment="1">
      <alignment horizontal="center" vertical="center"/>
    </xf>
    <xf numFmtId="38" fontId="16" fillId="0" borderId="6" xfId="1" applyFont="1" applyFill="1" applyBorder="1" applyAlignment="1">
      <alignment horizontal="center" vertical="center"/>
    </xf>
    <xf numFmtId="0" fontId="17" fillId="0" borderId="0" xfId="0" applyFont="1" applyAlignment="1">
      <alignment horizontal="center" vertical="center"/>
    </xf>
    <xf numFmtId="49" fontId="7" fillId="3" borderId="11" xfId="0" applyNumberFormat="1" applyFont="1" applyFill="1" applyBorder="1" applyAlignment="1">
      <alignment horizontal="center" vertical="center" wrapText="1"/>
    </xf>
    <xf numFmtId="49" fontId="7" fillId="3" borderId="9" xfId="0" applyNumberFormat="1" applyFont="1" applyFill="1" applyBorder="1" applyAlignment="1">
      <alignment horizontal="center" vertical="center" wrapText="1"/>
    </xf>
    <xf numFmtId="40" fontId="10" fillId="0" borderId="9" xfId="0" applyNumberFormat="1" applyFont="1" applyBorder="1" applyAlignment="1">
      <alignment horizontal="center" vertical="center"/>
    </xf>
    <xf numFmtId="0" fontId="10" fillId="0" borderId="9" xfId="0" applyFont="1" applyBorder="1" applyAlignment="1">
      <alignment horizontal="center" vertical="center"/>
    </xf>
    <xf numFmtId="180" fontId="9" fillId="0" borderId="9" xfId="0" applyNumberFormat="1" applyFont="1" applyBorder="1" applyAlignment="1">
      <alignment horizontal="right" vertical="center" wrapText="1"/>
    </xf>
    <xf numFmtId="49" fontId="0" fillId="3" borderId="12" xfId="0" applyNumberFormat="1" applyFill="1" applyBorder="1" applyAlignment="1">
      <alignment horizontal="center" vertical="center"/>
    </xf>
    <xf numFmtId="49" fontId="0" fillId="5" borderId="12" xfId="0" applyNumberFormat="1" applyFill="1" applyBorder="1" applyAlignment="1">
      <alignment horizontal="center" vertical="center"/>
    </xf>
    <xf numFmtId="49" fontId="7" fillId="5" borderId="11" xfId="0" applyNumberFormat="1" applyFont="1" applyFill="1" applyBorder="1" applyAlignment="1">
      <alignment horizontal="center" vertical="center" wrapText="1"/>
    </xf>
    <xf numFmtId="49" fontId="7" fillId="5" borderId="9"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7" fillId="5" borderId="0" xfId="0" applyNumberFormat="1" applyFont="1" applyFill="1" applyAlignment="1">
      <alignment horizontal="center" vertical="center" wrapText="1"/>
    </xf>
    <xf numFmtId="49" fontId="7" fillId="5" borderId="4"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3" xfId="0" applyNumberFormat="1"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4"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49" fontId="7" fillId="3" borderId="4"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7" fillId="3" borderId="2"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179" fontId="10" fillId="0" borderId="16" xfId="4" applyNumberFormat="1" applyFont="1" applyBorder="1" applyAlignment="1">
      <alignment horizontal="center" vertical="center"/>
    </xf>
    <xf numFmtId="179" fontId="10" fillId="0" borderId="7" xfId="4" applyNumberFormat="1" applyFont="1" applyBorder="1" applyAlignment="1">
      <alignment horizontal="center" vertical="center"/>
    </xf>
    <xf numFmtId="179" fontId="10" fillId="0" borderId="14" xfId="4" applyNumberFormat="1" applyFont="1" applyBorder="1" applyAlignment="1">
      <alignment horizontal="center" vertical="center"/>
    </xf>
    <xf numFmtId="179" fontId="10" fillId="0" borderId="1" xfId="4" applyNumberFormat="1" applyFont="1" applyBorder="1" applyAlignment="1">
      <alignment horizontal="center" vertical="center"/>
    </xf>
    <xf numFmtId="179" fontId="10" fillId="0" borderId="2" xfId="4" applyNumberFormat="1" applyFont="1" applyBorder="1" applyAlignment="1">
      <alignment horizontal="center" vertical="center"/>
    </xf>
    <xf numFmtId="179" fontId="10" fillId="0" borderId="3" xfId="4" applyNumberFormat="1" applyFont="1" applyBorder="1" applyAlignment="1">
      <alignment horizontal="center" vertical="center"/>
    </xf>
    <xf numFmtId="0" fontId="10" fillId="0" borderId="16" xfId="0" applyFont="1" applyBorder="1" applyAlignment="1">
      <alignment horizontal="center" vertical="center"/>
    </xf>
    <xf numFmtId="0" fontId="10" fillId="0" borderId="7" xfId="0" applyFont="1" applyBorder="1" applyAlignment="1">
      <alignment horizontal="center" vertical="center"/>
    </xf>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7" fillId="3" borderId="5"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180" fontId="10" fillId="0" borderId="16" xfId="1" applyNumberFormat="1" applyFont="1" applyBorder="1" applyAlignment="1">
      <alignment horizontal="right" vertical="center"/>
    </xf>
    <xf numFmtId="180" fontId="10" fillId="0" borderId="7" xfId="1" applyNumberFormat="1" applyFont="1" applyBorder="1" applyAlignment="1">
      <alignment horizontal="right" vertical="center"/>
    </xf>
    <xf numFmtId="180" fontId="10" fillId="0" borderId="14" xfId="1" applyNumberFormat="1" applyFont="1" applyBorder="1" applyAlignment="1">
      <alignment horizontal="right" vertical="center"/>
    </xf>
    <xf numFmtId="180" fontId="10" fillId="0" borderId="1" xfId="1" applyNumberFormat="1" applyFont="1" applyBorder="1" applyAlignment="1">
      <alignment horizontal="right" vertical="center"/>
    </xf>
    <xf numFmtId="180" fontId="10" fillId="0" borderId="2" xfId="1" applyNumberFormat="1" applyFont="1" applyBorder="1" applyAlignment="1">
      <alignment horizontal="right" vertical="center"/>
    </xf>
    <xf numFmtId="180" fontId="10" fillId="0" borderId="3" xfId="1" applyNumberFormat="1" applyFont="1" applyBorder="1" applyAlignment="1">
      <alignment horizontal="right" vertical="center"/>
    </xf>
    <xf numFmtId="0" fontId="17" fillId="0" borderId="15" xfId="0" applyFont="1" applyBorder="1" applyAlignment="1">
      <alignment horizontal="center" vertical="center"/>
    </xf>
    <xf numFmtId="0" fontId="17" fillId="0" borderId="6" xfId="0" applyFont="1" applyBorder="1" applyAlignment="1">
      <alignment horizontal="center" vertical="center"/>
    </xf>
    <xf numFmtId="0" fontId="17" fillId="0" borderId="13" xfId="0" applyFont="1" applyBorder="1" applyAlignment="1">
      <alignment horizontal="center" vertical="center"/>
    </xf>
    <xf numFmtId="0" fontId="19" fillId="6" borderId="15" xfId="0" applyFont="1" applyFill="1" applyBorder="1" applyAlignment="1">
      <alignment horizontal="center" vertical="center"/>
    </xf>
    <xf numFmtId="0" fontId="19" fillId="6" borderId="6" xfId="0" applyFont="1" applyFill="1" applyBorder="1" applyAlignment="1">
      <alignment horizontal="center" vertical="center"/>
    </xf>
    <xf numFmtId="0" fontId="19" fillId="6" borderId="13" xfId="0" applyFont="1" applyFill="1" applyBorder="1" applyAlignment="1">
      <alignment horizontal="center" vertical="center"/>
    </xf>
    <xf numFmtId="0" fontId="0" fillId="0" borderId="0" xfId="0" applyAlignment="1">
      <alignment horizontal="center" vertical="center" wrapText="1"/>
    </xf>
    <xf numFmtId="0" fontId="7" fillId="4"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181" fontId="9" fillId="0" borderId="9" xfId="0" applyNumberFormat="1" applyFont="1" applyBorder="1" applyAlignment="1">
      <alignment horizontal="right"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40" fontId="9" fillId="0" borderId="9" xfId="0" applyNumberFormat="1" applyFont="1" applyBorder="1" applyAlignment="1">
      <alignment horizontal="right" vertical="center" wrapText="1"/>
    </xf>
    <xf numFmtId="0" fontId="9" fillId="0" borderId="9" xfId="0" applyFont="1" applyBorder="1" applyAlignment="1">
      <alignment horizontal="right" vertical="center" wrapText="1"/>
    </xf>
    <xf numFmtId="38" fontId="9" fillId="0" borderId="25" xfId="1" applyFont="1" applyFill="1" applyBorder="1" applyAlignment="1">
      <alignment horizontal="right" vertical="center" wrapText="1"/>
    </xf>
    <xf numFmtId="38" fontId="9" fillId="0" borderId="7" xfId="1" applyFont="1" applyFill="1" applyBorder="1" applyAlignment="1">
      <alignment horizontal="right" vertical="center" wrapText="1"/>
    </xf>
    <xf numFmtId="38" fontId="9" fillId="0" borderId="26" xfId="1" applyFont="1" applyFill="1" applyBorder="1" applyAlignment="1">
      <alignment horizontal="right" vertical="center" wrapText="1"/>
    </xf>
    <xf numFmtId="38" fontId="9" fillId="0" borderId="19" xfId="1" applyFont="1" applyFill="1" applyBorder="1" applyAlignment="1">
      <alignment horizontal="right" vertical="center" wrapText="1"/>
    </xf>
    <xf numFmtId="38" fontId="9" fillId="0" borderId="20" xfId="1" applyFont="1" applyFill="1" applyBorder="1" applyAlignment="1">
      <alignment horizontal="right" vertical="center" wrapText="1"/>
    </xf>
    <xf numFmtId="38" fontId="9" fillId="0" borderId="21" xfId="1" applyFont="1" applyFill="1" applyBorder="1" applyAlignment="1">
      <alignment horizontal="right" vertical="center" wrapText="1"/>
    </xf>
    <xf numFmtId="38" fontId="6" fillId="0" borderId="17" xfId="1" applyFont="1" applyFill="1" applyBorder="1" applyAlignment="1" applyProtection="1">
      <alignment horizontal="center" vertical="center"/>
      <protection locked="0"/>
    </xf>
    <xf numFmtId="38" fontId="6" fillId="0" borderId="18" xfId="1" applyFont="1" applyFill="1" applyBorder="1" applyAlignment="1" applyProtection="1">
      <alignment horizontal="center" vertical="center"/>
      <protection locked="0"/>
    </xf>
    <xf numFmtId="40" fontId="6" fillId="0" borderId="17" xfId="1" applyNumberFormat="1" applyFont="1" applyFill="1" applyBorder="1" applyAlignment="1" applyProtection="1">
      <alignment horizontal="center" vertical="center"/>
      <protection locked="0"/>
    </xf>
    <xf numFmtId="40" fontId="6" fillId="0" borderId="18" xfId="1" applyNumberFormat="1" applyFont="1" applyFill="1" applyBorder="1" applyAlignment="1" applyProtection="1">
      <alignment horizontal="center" vertical="center"/>
      <protection locked="0"/>
    </xf>
    <xf numFmtId="49" fontId="6" fillId="0" borderId="19" xfId="0" quotePrefix="1" applyNumberFormat="1"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176" fontId="6" fillId="0" borderId="17" xfId="1" applyNumberFormat="1" applyFont="1" applyFill="1" applyBorder="1" applyAlignment="1" applyProtection="1">
      <alignment horizontal="center" vertical="center"/>
      <protection locked="0"/>
    </xf>
    <xf numFmtId="176" fontId="6" fillId="0" borderId="27" xfId="1" applyNumberFormat="1" applyFont="1" applyFill="1" applyBorder="1" applyAlignment="1" applyProtection="1">
      <alignment horizontal="center" vertical="center"/>
      <protection locked="0"/>
    </xf>
    <xf numFmtId="176" fontId="6" fillId="0" borderId="18" xfId="1" applyNumberFormat="1" applyFont="1" applyFill="1" applyBorder="1" applyAlignment="1" applyProtection="1">
      <alignment horizontal="center" vertical="center"/>
      <protection locked="0"/>
    </xf>
    <xf numFmtId="0" fontId="21" fillId="0" borderId="0" xfId="0" applyFont="1" applyAlignment="1">
      <alignment horizontal="center" vertical="center"/>
    </xf>
    <xf numFmtId="49" fontId="14" fillId="2" borderId="9" xfId="0" quotePrefix="1" applyNumberFormat="1" applyFont="1" applyFill="1" applyBorder="1" applyAlignment="1">
      <alignment horizontal="center" vertical="center"/>
    </xf>
    <xf numFmtId="185" fontId="14" fillId="2" borderId="9" xfId="0" applyNumberFormat="1" applyFont="1" applyFill="1" applyBorder="1" applyAlignment="1">
      <alignment horizontal="center" vertical="center"/>
    </xf>
    <xf numFmtId="3" fontId="14" fillId="2" borderId="9" xfId="0" applyNumberFormat="1" applyFont="1" applyFill="1" applyBorder="1" applyAlignment="1">
      <alignment horizontal="center" vertical="center"/>
    </xf>
    <xf numFmtId="0" fontId="14" fillId="2" borderId="9" xfId="0" applyFont="1" applyFill="1" applyBorder="1" applyAlignment="1">
      <alignment horizontal="center" vertical="center"/>
    </xf>
    <xf numFmtId="0" fontId="22" fillId="0" borderId="0" xfId="8" applyFont="1" applyAlignment="1">
      <alignment horizontal="left" vertical="center"/>
    </xf>
  </cellXfs>
  <cellStyles count="9">
    <cellStyle name="パーセント" xfId="4" builtinId="5"/>
    <cellStyle name="ハイパーリンク" xfId="8" builtinId="8"/>
    <cellStyle name="桁区切り" xfId="1" builtinId="6"/>
    <cellStyle name="桁区切り 2" xfId="7" xr:uid="{64BE6D1C-2BA7-4C72-8BF4-F9E9B3607682}"/>
    <cellStyle name="通貨" xfId="3" builtinId="7"/>
    <cellStyle name="標準" xfId="0" builtinId="0"/>
    <cellStyle name="標準 2" xfId="2" xr:uid="{00000000-0005-0000-0000-000004000000}"/>
    <cellStyle name="標準 2 2" xfId="5" xr:uid="{EBB7CD45-6B66-428B-B8C3-2E82B386A3C4}"/>
    <cellStyle name="標準 3" xfId="6" xr:uid="{6E9CB3B1-2D65-463E-A9D7-127715212FE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6</xdr:col>
      <xdr:colOff>28575</xdr:colOff>
      <xdr:row>20</xdr:row>
      <xdr:rowOff>0</xdr:rowOff>
    </xdr:from>
    <xdr:to>
      <xdr:col>7</xdr:col>
      <xdr:colOff>238125</xdr:colOff>
      <xdr:row>22</xdr:row>
      <xdr:rowOff>0</xdr:rowOff>
    </xdr:to>
    <xdr:sp macro="" textlink="">
      <xdr:nvSpPr>
        <xdr:cNvPr id="7" name="減算記号 6">
          <a:extLst>
            <a:ext uri="{FF2B5EF4-FFF2-40B4-BE49-F238E27FC236}">
              <a16:creationId xmlns:a16="http://schemas.microsoft.com/office/drawing/2014/main" id="{00000000-0008-0000-0000-000007000000}"/>
            </a:ext>
          </a:extLst>
        </xdr:cNvPr>
        <xdr:cNvSpPr/>
      </xdr:nvSpPr>
      <xdr:spPr>
        <a:xfrm>
          <a:off x="8772525" y="5876925"/>
          <a:ext cx="504825" cy="533400"/>
        </a:xfrm>
        <a:prstGeom prst="mathMin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85725</xdr:colOff>
      <xdr:row>20</xdr:row>
      <xdr:rowOff>47625</xdr:rowOff>
    </xdr:from>
    <xdr:to>
      <xdr:col>14</xdr:col>
      <xdr:colOff>200025</xdr:colOff>
      <xdr:row>21</xdr:row>
      <xdr:rowOff>190500</xdr:rowOff>
    </xdr:to>
    <xdr:sp macro="" textlink="">
      <xdr:nvSpPr>
        <xdr:cNvPr id="8" name="等号 7">
          <a:extLst>
            <a:ext uri="{FF2B5EF4-FFF2-40B4-BE49-F238E27FC236}">
              <a16:creationId xmlns:a16="http://schemas.microsoft.com/office/drawing/2014/main" id="{00000000-0008-0000-0000-000008000000}"/>
            </a:ext>
          </a:extLst>
        </xdr:cNvPr>
        <xdr:cNvSpPr/>
      </xdr:nvSpPr>
      <xdr:spPr>
        <a:xfrm>
          <a:off x="10877550" y="5924550"/>
          <a:ext cx="409575" cy="409575"/>
        </a:xfrm>
        <a:prstGeom prst="mathEqual">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xdr:col>
      <xdr:colOff>76200</xdr:colOff>
      <xdr:row>25</xdr:row>
      <xdr:rowOff>38101</xdr:rowOff>
    </xdr:from>
    <xdr:to>
      <xdr:col>7</xdr:col>
      <xdr:colOff>180975</xdr:colOff>
      <xdr:row>26</xdr:row>
      <xdr:rowOff>219076</xdr:rowOff>
    </xdr:to>
    <xdr:sp macro="" textlink="">
      <xdr:nvSpPr>
        <xdr:cNvPr id="9" name="乗算記号 8">
          <a:extLst>
            <a:ext uri="{FF2B5EF4-FFF2-40B4-BE49-F238E27FC236}">
              <a16:creationId xmlns:a16="http://schemas.microsoft.com/office/drawing/2014/main" id="{00000000-0008-0000-0000-000009000000}"/>
            </a:ext>
          </a:extLst>
        </xdr:cNvPr>
        <xdr:cNvSpPr/>
      </xdr:nvSpPr>
      <xdr:spPr>
        <a:xfrm>
          <a:off x="8820150" y="7248526"/>
          <a:ext cx="400050" cy="400050"/>
        </a:xfrm>
        <a:prstGeom prst="mathMultiply">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66675</xdr:colOff>
      <xdr:row>24</xdr:row>
      <xdr:rowOff>247651</xdr:rowOff>
    </xdr:from>
    <xdr:to>
      <xdr:col>14</xdr:col>
      <xdr:colOff>180975</xdr:colOff>
      <xdr:row>26</xdr:row>
      <xdr:rowOff>180976</xdr:rowOff>
    </xdr:to>
    <xdr:sp macro="" textlink="">
      <xdr:nvSpPr>
        <xdr:cNvPr id="10" name="等号 9">
          <a:extLst>
            <a:ext uri="{FF2B5EF4-FFF2-40B4-BE49-F238E27FC236}">
              <a16:creationId xmlns:a16="http://schemas.microsoft.com/office/drawing/2014/main" id="{00000000-0008-0000-0000-00000A000000}"/>
            </a:ext>
          </a:extLst>
        </xdr:cNvPr>
        <xdr:cNvSpPr/>
      </xdr:nvSpPr>
      <xdr:spPr>
        <a:xfrm>
          <a:off x="10877550" y="7191376"/>
          <a:ext cx="409575" cy="419100"/>
        </a:xfrm>
        <a:prstGeom prst="mathEqual">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11D6-300B-4EF6-B6F3-531C7F6C9533}">
  <dimension ref="B2:E13"/>
  <sheetViews>
    <sheetView showGridLines="0" tabSelected="1" workbookViewId="0">
      <selection activeCell="C14" sqref="C14"/>
    </sheetView>
  </sheetViews>
  <sheetFormatPr defaultRowHeight="19.2" x14ac:dyDescent="0.2"/>
  <cols>
    <col min="2" max="2" width="30.44140625" bestFit="1" customWidth="1"/>
    <col min="3" max="3" width="41.88671875" style="10" customWidth="1"/>
    <col min="4" max="4" width="3.21875" customWidth="1"/>
    <col min="5" max="5" width="81.77734375" style="18" customWidth="1"/>
  </cols>
  <sheetData>
    <row r="2" spans="2:5" x14ac:dyDescent="0.2">
      <c r="B2" s="25" t="s">
        <v>154</v>
      </c>
    </row>
    <row r="4" spans="2:5" ht="60" customHeight="1" x14ac:dyDescent="0.2">
      <c r="B4" s="24" t="s">
        <v>144</v>
      </c>
      <c r="C4" s="145"/>
      <c r="E4" s="18" t="s">
        <v>150</v>
      </c>
    </row>
    <row r="5" spans="2:5" x14ac:dyDescent="0.2">
      <c r="C5" s="144" t="s">
        <v>214</v>
      </c>
    </row>
    <row r="6" spans="2:5" ht="60" customHeight="1" x14ac:dyDescent="0.2">
      <c r="B6" s="24" t="s">
        <v>147</v>
      </c>
      <c r="C6" s="146"/>
      <c r="E6" s="18" t="s">
        <v>152</v>
      </c>
    </row>
    <row r="7" spans="2:5" x14ac:dyDescent="0.2">
      <c r="C7" s="144" t="s">
        <v>215</v>
      </c>
    </row>
    <row r="8" spans="2:5" ht="60" customHeight="1" x14ac:dyDescent="0.2">
      <c r="B8" s="24" t="s">
        <v>148</v>
      </c>
      <c r="C8" s="147"/>
      <c r="E8" s="18" t="s">
        <v>149</v>
      </c>
    </row>
    <row r="9" spans="2:5" x14ac:dyDescent="0.2">
      <c r="C9" s="144" t="s">
        <v>216</v>
      </c>
    </row>
    <row r="10" spans="2:5" ht="60" customHeight="1" x14ac:dyDescent="0.2">
      <c r="B10" s="24" t="s">
        <v>145</v>
      </c>
      <c r="C10" s="148"/>
      <c r="E10" s="18" t="s">
        <v>146</v>
      </c>
    </row>
    <row r="11" spans="2:5" x14ac:dyDescent="0.2">
      <c r="C11" s="144" t="s">
        <v>217</v>
      </c>
    </row>
    <row r="13" spans="2:5" x14ac:dyDescent="0.2">
      <c r="C13" s="149" t="s">
        <v>218</v>
      </c>
    </row>
  </sheetData>
  <phoneticPr fontId="2"/>
  <hyperlinks>
    <hyperlink ref="C13" location="調整金算出表!A1" display="算出結果は、この「入力」シートの右隣にある「調整金算出表」シートにてご確認ください。" xr:uid="{44C63FB0-7CF4-430D-9097-8B06B97C87D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C14518-5EAA-4635-9555-46A75F7E6CB2}">
          <x14:formula1>
            <xm:f>国マスタ!$A$1:$A$4</xm:f>
          </x14:formula1>
          <xm:sqref>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AA43"/>
  <sheetViews>
    <sheetView showGridLines="0" zoomScaleNormal="100" workbookViewId="0">
      <selection activeCell="Z9" sqref="Z9"/>
    </sheetView>
  </sheetViews>
  <sheetFormatPr defaultRowHeight="13.2" x14ac:dyDescent="0.2"/>
  <cols>
    <col min="1" max="2" width="3.6640625" customWidth="1"/>
    <col min="3" max="228" width="3.88671875" customWidth="1"/>
  </cols>
  <sheetData>
    <row r="2" spans="2:27" ht="18" customHeight="1" x14ac:dyDescent="0.2">
      <c r="B2" s="58" t="s">
        <v>153</v>
      </c>
      <c r="C2" s="58"/>
      <c r="D2" s="58"/>
      <c r="E2" s="58"/>
      <c r="F2" s="58"/>
      <c r="G2" s="58"/>
      <c r="H2" s="58"/>
      <c r="I2" s="58"/>
      <c r="J2" s="58"/>
      <c r="K2" s="58"/>
      <c r="L2" s="58"/>
      <c r="M2" s="58"/>
      <c r="N2" s="58"/>
      <c r="O2" s="58"/>
      <c r="P2" s="58"/>
      <c r="Q2" s="58"/>
      <c r="R2" s="58"/>
      <c r="S2" s="58"/>
      <c r="T2" s="58"/>
    </row>
    <row r="4" spans="2:27" ht="18" customHeight="1" thickBot="1" x14ac:dyDescent="0.25">
      <c r="B4" s="64" t="s">
        <v>75</v>
      </c>
      <c r="C4" s="64"/>
      <c r="D4" s="64"/>
      <c r="E4" s="64"/>
      <c r="F4" s="64"/>
      <c r="G4" s="64"/>
      <c r="H4" s="64"/>
      <c r="I4" s="64"/>
      <c r="J4" s="64"/>
      <c r="K4" s="64"/>
      <c r="L4" s="64"/>
      <c r="M4" s="64"/>
      <c r="N4" s="64"/>
      <c r="O4" s="64"/>
      <c r="P4" s="64"/>
      <c r="Q4" s="64"/>
      <c r="R4" s="64"/>
      <c r="S4" s="64"/>
      <c r="T4" s="64"/>
    </row>
    <row r="5" spans="2:27" ht="15" customHeight="1" thickTop="1" x14ac:dyDescent="0.2">
      <c r="B5" s="59" t="s">
        <v>75</v>
      </c>
      <c r="C5" s="59"/>
      <c r="D5" s="59"/>
      <c r="E5" s="59"/>
      <c r="F5" s="59"/>
      <c r="G5" s="59"/>
      <c r="H5" s="80" t="s">
        <v>120</v>
      </c>
      <c r="I5" s="81"/>
      <c r="J5" s="81"/>
      <c r="K5" s="82"/>
      <c r="L5" s="80" t="s">
        <v>121</v>
      </c>
      <c r="M5" s="81"/>
      <c r="N5" s="81"/>
      <c r="O5" s="82"/>
      <c r="P5" s="98" t="s">
        <v>128</v>
      </c>
      <c r="Q5" s="99"/>
      <c r="R5" s="99"/>
      <c r="S5" s="99"/>
      <c r="T5" s="100"/>
    </row>
    <row r="6" spans="2:27" ht="15" customHeight="1" x14ac:dyDescent="0.2">
      <c r="B6" s="60"/>
      <c r="C6" s="60"/>
      <c r="D6" s="60"/>
      <c r="E6" s="60"/>
      <c r="F6" s="60"/>
      <c r="G6" s="60"/>
      <c r="H6" s="80"/>
      <c r="I6" s="81"/>
      <c r="J6" s="81"/>
      <c r="K6" s="82"/>
      <c r="L6" s="80"/>
      <c r="M6" s="81"/>
      <c r="N6" s="81"/>
      <c r="O6" s="82"/>
      <c r="P6" s="98"/>
      <c r="Q6" s="99"/>
      <c r="R6" s="99"/>
      <c r="S6" s="99"/>
      <c r="T6" s="100"/>
      <c r="U6" s="9"/>
      <c r="X6" s="9"/>
      <c r="Y6" s="9"/>
      <c r="Z6" s="9"/>
      <c r="AA6" s="9"/>
    </row>
    <row r="7" spans="2:27" ht="15" customHeight="1" x14ac:dyDescent="0.2">
      <c r="B7" s="60"/>
      <c r="C7" s="60"/>
      <c r="D7" s="60"/>
      <c r="E7" s="60"/>
      <c r="F7" s="60"/>
      <c r="G7" s="60"/>
      <c r="H7" s="80"/>
      <c r="I7" s="81"/>
      <c r="J7" s="81"/>
      <c r="K7" s="82"/>
      <c r="L7" s="80"/>
      <c r="M7" s="81"/>
      <c r="N7" s="81"/>
      <c r="O7" s="82"/>
      <c r="P7" s="98"/>
      <c r="Q7" s="99"/>
      <c r="R7" s="99"/>
      <c r="S7" s="99"/>
      <c r="T7" s="100"/>
      <c r="U7" s="9"/>
      <c r="X7" s="9"/>
      <c r="Y7" s="9"/>
      <c r="Z7" s="9"/>
      <c r="AA7" s="9"/>
    </row>
    <row r="8" spans="2:27" ht="15" customHeight="1" x14ac:dyDescent="0.2">
      <c r="B8" s="60"/>
      <c r="C8" s="60"/>
      <c r="D8" s="60"/>
      <c r="E8" s="60"/>
      <c r="F8" s="60"/>
      <c r="G8" s="60"/>
      <c r="H8" s="83"/>
      <c r="I8" s="84"/>
      <c r="J8" s="84"/>
      <c r="K8" s="85"/>
      <c r="L8" s="83"/>
      <c r="M8" s="84"/>
      <c r="N8" s="84"/>
      <c r="O8" s="85"/>
      <c r="P8" s="101"/>
      <c r="Q8" s="102"/>
      <c r="R8" s="102"/>
      <c r="S8" s="102"/>
      <c r="T8" s="103"/>
      <c r="U8" s="9"/>
      <c r="X8" s="9"/>
      <c r="Y8" s="9"/>
      <c r="Z8" s="9"/>
      <c r="AA8" s="9"/>
    </row>
    <row r="9" spans="2:27" ht="18" customHeight="1" x14ac:dyDescent="0.2">
      <c r="B9" s="61" t="e">
        <f>IF(関税率表一覧!$L$6=0,関税率表一覧!D$6,"")</f>
        <v>#VALUE!</v>
      </c>
      <c r="C9" s="62"/>
      <c r="D9" s="62"/>
      <c r="E9" s="62"/>
      <c r="F9" s="62"/>
      <c r="G9" s="62"/>
      <c r="H9" s="86" t="e">
        <f>IF(関税率表一覧!$L$6=0,関税率表一覧!E$6,"")</f>
        <v>#VALUE!</v>
      </c>
      <c r="I9" s="87"/>
      <c r="J9" s="87"/>
      <c r="K9" s="88"/>
      <c r="L9" s="92" t="e">
        <f>IF(関税率表一覧!$L$6=0,関税率表一覧!F$6,"")</f>
        <v>#VALUE!</v>
      </c>
      <c r="M9" s="93"/>
      <c r="N9" s="93"/>
      <c r="O9" s="94"/>
      <c r="P9" s="104" t="e">
        <f>IF(関税率表一覧!$L$6=0,関税率表一覧!G$6,"")</f>
        <v>#VALUE!</v>
      </c>
      <c r="Q9" s="105"/>
      <c r="R9" s="105"/>
      <c r="S9" s="105"/>
      <c r="T9" s="106"/>
    </row>
    <row r="10" spans="2:27" ht="18" customHeight="1" x14ac:dyDescent="0.2">
      <c r="B10" s="62"/>
      <c r="C10" s="62"/>
      <c r="D10" s="62"/>
      <c r="E10" s="62"/>
      <c r="F10" s="62"/>
      <c r="G10" s="62"/>
      <c r="H10" s="89"/>
      <c r="I10" s="90"/>
      <c r="J10" s="90"/>
      <c r="K10" s="91"/>
      <c r="L10" s="95"/>
      <c r="M10" s="96"/>
      <c r="N10" s="96"/>
      <c r="O10" s="97"/>
      <c r="P10" s="107"/>
      <c r="Q10" s="108"/>
      <c r="R10" s="108"/>
      <c r="S10" s="108"/>
      <c r="T10" s="109"/>
    </row>
    <row r="12" spans="2:27" ht="18" customHeight="1" thickBot="1" x14ac:dyDescent="0.25">
      <c r="B12" s="65" t="s">
        <v>79</v>
      </c>
      <c r="C12" s="65"/>
      <c r="D12" s="65"/>
      <c r="E12" s="65"/>
      <c r="F12" s="65"/>
      <c r="G12" s="65"/>
      <c r="H12" s="65"/>
      <c r="I12" s="65"/>
      <c r="J12" s="65"/>
      <c r="K12" s="65"/>
      <c r="L12" s="65"/>
      <c r="M12" s="65"/>
      <c r="N12" s="65"/>
      <c r="O12" s="65"/>
      <c r="P12" s="65"/>
      <c r="Q12" s="65"/>
      <c r="R12" s="65"/>
      <c r="S12" s="65"/>
      <c r="T12" s="65"/>
    </row>
    <row r="13" spans="2:27" ht="15" customHeight="1" thickTop="1" x14ac:dyDescent="0.2">
      <c r="B13" s="66" t="s">
        <v>79</v>
      </c>
      <c r="C13" s="66"/>
      <c r="D13" s="66"/>
      <c r="E13" s="66"/>
      <c r="F13" s="66"/>
      <c r="G13" s="66"/>
      <c r="H13" s="68" t="s">
        <v>122</v>
      </c>
      <c r="I13" s="69"/>
      <c r="J13" s="69"/>
      <c r="K13" s="70"/>
      <c r="L13" s="68" t="s">
        <v>123</v>
      </c>
      <c r="M13" s="69"/>
      <c r="N13" s="69"/>
      <c r="O13" s="70"/>
      <c r="P13" s="74" t="s">
        <v>129</v>
      </c>
      <c r="Q13" s="75"/>
      <c r="R13" s="75"/>
      <c r="S13" s="75"/>
      <c r="T13" s="76"/>
    </row>
    <row r="14" spans="2:27" ht="15" customHeight="1" x14ac:dyDescent="0.2">
      <c r="B14" s="67"/>
      <c r="C14" s="67"/>
      <c r="D14" s="67"/>
      <c r="E14" s="67"/>
      <c r="F14" s="67"/>
      <c r="G14" s="67"/>
      <c r="H14" s="68"/>
      <c r="I14" s="69"/>
      <c r="J14" s="69"/>
      <c r="K14" s="70"/>
      <c r="L14" s="68"/>
      <c r="M14" s="69"/>
      <c r="N14" s="69"/>
      <c r="O14" s="70"/>
      <c r="P14" s="74"/>
      <c r="Q14" s="75"/>
      <c r="R14" s="75"/>
      <c r="S14" s="75"/>
      <c r="T14" s="76"/>
    </row>
    <row r="15" spans="2:27" ht="15" customHeight="1" x14ac:dyDescent="0.2">
      <c r="B15" s="67"/>
      <c r="C15" s="67"/>
      <c r="D15" s="67"/>
      <c r="E15" s="67"/>
      <c r="F15" s="67"/>
      <c r="G15" s="67"/>
      <c r="H15" s="68"/>
      <c r="I15" s="69"/>
      <c r="J15" s="69"/>
      <c r="K15" s="70"/>
      <c r="L15" s="68"/>
      <c r="M15" s="69"/>
      <c r="N15" s="69"/>
      <c r="O15" s="70"/>
      <c r="P15" s="74"/>
      <c r="Q15" s="75"/>
      <c r="R15" s="75"/>
      <c r="S15" s="75"/>
      <c r="T15" s="76"/>
    </row>
    <row r="16" spans="2:27" ht="15" customHeight="1" x14ac:dyDescent="0.2">
      <c r="B16" s="67"/>
      <c r="C16" s="67"/>
      <c r="D16" s="67"/>
      <c r="E16" s="67"/>
      <c r="F16" s="67"/>
      <c r="G16" s="67"/>
      <c r="H16" s="71"/>
      <c r="I16" s="72"/>
      <c r="J16" s="72"/>
      <c r="K16" s="73"/>
      <c r="L16" s="71"/>
      <c r="M16" s="72"/>
      <c r="N16" s="72"/>
      <c r="O16" s="73"/>
      <c r="P16" s="77"/>
      <c r="Q16" s="78"/>
      <c r="R16" s="78"/>
      <c r="S16" s="78"/>
      <c r="T16" s="79"/>
    </row>
    <row r="17" spans="2:20" ht="17.25" customHeight="1" x14ac:dyDescent="0.2">
      <c r="B17" s="62" t="e">
        <f>IF(関税率表一覧!$L$6=0,関税率表一覧!H$6,"")</f>
        <v>#VALUE!</v>
      </c>
      <c r="C17" s="62"/>
      <c r="D17" s="62"/>
      <c r="E17" s="62"/>
      <c r="F17" s="62"/>
      <c r="G17" s="62"/>
      <c r="H17" s="86" t="e">
        <f>IF(関税率表一覧!$L$6=0,関税率表一覧!I$6,"")</f>
        <v>#VALUE!</v>
      </c>
      <c r="I17" s="87"/>
      <c r="J17" s="87"/>
      <c r="K17" s="88"/>
      <c r="L17" s="92" t="e">
        <f>IF(関税率表一覧!$L$6=0,関税率表一覧!J$6,"")</f>
        <v>#VALUE!</v>
      </c>
      <c r="M17" s="93"/>
      <c r="N17" s="93"/>
      <c r="O17" s="94"/>
      <c r="P17" s="104" t="e">
        <f>IF(関税率表一覧!$L$6=0,関税率表一覧!K$6,"")</f>
        <v>#VALUE!</v>
      </c>
      <c r="Q17" s="105"/>
      <c r="R17" s="105"/>
      <c r="S17" s="105"/>
      <c r="T17" s="106"/>
    </row>
    <row r="18" spans="2:20" ht="17.25" customHeight="1" x14ac:dyDescent="0.2">
      <c r="B18" s="62"/>
      <c r="C18" s="62"/>
      <c r="D18" s="62"/>
      <c r="E18" s="62"/>
      <c r="F18" s="62"/>
      <c r="G18" s="62"/>
      <c r="H18" s="89"/>
      <c r="I18" s="90"/>
      <c r="J18" s="90"/>
      <c r="K18" s="91"/>
      <c r="L18" s="95"/>
      <c r="M18" s="96"/>
      <c r="N18" s="96"/>
      <c r="O18" s="97"/>
      <c r="P18" s="107"/>
      <c r="Q18" s="108"/>
      <c r="R18" s="108"/>
      <c r="S18" s="108"/>
      <c r="T18" s="109"/>
    </row>
    <row r="20" spans="2:20" ht="15" customHeight="1" x14ac:dyDescent="0.2">
      <c r="B20" s="117" t="s">
        <v>78</v>
      </c>
      <c r="C20" s="117"/>
      <c r="D20" s="117"/>
      <c r="E20" s="117"/>
      <c r="F20" s="117"/>
      <c r="I20" s="118" t="s">
        <v>80</v>
      </c>
      <c r="J20" s="118"/>
      <c r="K20" s="118"/>
      <c r="L20" s="118"/>
      <c r="M20" s="118"/>
      <c r="P20" s="119" t="s">
        <v>124</v>
      </c>
      <c r="Q20" s="119"/>
      <c r="R20" s="119"/>
      <c r="S20" s="119"/>
      <c r="T20" s="119"/>
    </row>
    <row r="21" spans="2:20" ht="15" customHeight="1" x14ac:dyDescent="0.2">
      <c r="B21" s="117"/>
      <c r="C21" s="117"/>
      <c r="D21" s="117"/>
      <c r="E21" s="117"/>
      <c r="F21" s="117"/>
      <c r="I21" s="118"/>
      <c r="J21" s="118"/>
      <c r="K21" s="118"/>
      <c r="L21" s="118"/>
      <c r="M21" s="118"/>
      <c r="P21" s="119"/>
      <c r="Q21" s="119"/>
      <c r="R21" s="119"/>
      <c r="S21" s="119"/>
      <c r="T21" s="119"/>
    </row>
    <row r="22" spans="2:20" ht="21" customHeight="1" x14ac:dyDescent="0.2">
      <c r="B22" s="63" t="e">
        <f>P9</f>
        <v>#VALUE!</v>
      </c>
      <c r="C22" s="63"/>
      <c r="D22" s="63"/>
      <c r="E22" s="63"/>
      <c r="F22" s="63"/>
      <c r="G22" s="21"/>
      <c r="H22" s="21"/>
      <c r="I22" s="63" t="e">
        <f>P17</f>
        <v>#VALUE!</v>
      </c>
      <c r="J22" s="63"/>
      <c r="K22" s="63"/>
      <c r="L22" s="63"/>
      <c r="M22" s="63"/>
      <c r="N22" s="21"/>
      <c r="O22" s="21"/>
      <c r="P22" s="63" t="e">
        <f>IF(関税率表一覧!$L$6=0,IF(B22-I22&lt;0,0,B22-I22),関税率表一覧!L$6)</f>
        <v>#VALUE!</v>
      </c>
      <c r="Q22" s="63"/>
      <c r="R22" s="63"/>
      <c r="S22" s="63"/>
      <c r="T22" s="63"/>
    </row>
    <row r="23" spans="2:20" ht="21" customHeight="1" x14ac:dyDescent="0.2">
      <c r="B23" s="63"/>
      <c r="C23" s="63"/>
      <c r="D23" s="63"/>
      <c r="E23" s="63"/>
      <c r="F23" s="63"/>
      <c r="G23" s="21"/>
      <c r="H23" s="21"/>
      <c r="I23" s="63"/>
      <c r="J23" s="63"/>
      <c r="K23" s="63"/>
      <c r="L23" s="63"/>
      <c r="M23" s="63"/>
      <c r="N23" s="21"/>
      <c r="O23" s="21"/>
      <c r="P23" s="63"/>
      <c r="Q23" s="63"/>
      <c r="R23" s="63"/>
      <c r="S23" s="63"/>
      <c r="T23" s="63"/>
    </row>
    <row r="24" spans="2:20" ht="13.8" thickBot="1" x14ac:dyDescent="0.25"/>
    <row r="25" spans="2:20" ht="15" customHeight="1" x14ac:dyDescent="0.2">
      <c r="B25" s="119" t="s">
        <v>126</v>
      </c>
      <c r="C25" s="119"/>
      <c r="D25" s="119"/>
      <c r="E25" s="119"/>
      <c r="F25" s="119"/>
      <c r="I25" s="119" t="s">
        <v>125</v>
      </c>
      <c r="J25" s="119"/>
      <c r="K25" s="119"/>
      <c r="L25" s="119"/>
      <c r="M25" s="119"/>
      <c r="P25" s="121" t="s">
        <v>127</v>
      </c>
      <c r="Q25" s="122"/>
      <c r="R25" s="122"/>
      <c r="S25" s="122"/>
      <c r="T25" s="123"/>
    </row>
    <row r="26" spans="2:20" ht="15" customHeight="1" x14ac:dyDescent="0.2">
      <c r="B26" s="119"/>
      <c r="C26" s="119"/>
      <c r="D26" s="119"/>
      <c r="E26" s="119"/>
      <c r="F26" s="119"/>
      <c r="I26" s="119"/>
      <c r="J26" s="119"/>
      <c r="K26" s="119"/>
      <c r="L26" s="119"/>
      <c r="M26" s="119"/>
      <c r="P26" s="124"/>
      <c r="Q26" s="119"/>
      <c r="R26" s="119"/>
      <c r="S26" s="119"/>
      <c r="T26" s="125"/>
    </row>
    <row r="27" spans="2:20" ht="18.75" customHeight="1" x14ac:dyDescent="0.2">
      <c r="B27" s="120" t="e">
        <f>P22</f>
        <v>#VALUE!</v>
      </c>
      <c r="C27" s="120"/>
      <c r="D27" s="120"/>
      <c r="E27" s="120"/>
      <c r="F27" s="120"/>
      <c r="G27" s="22"/>
      <c r="H27" s="22"/>
      <c r="I27" s="126">
        <f>関税率表一覧!B3</f>
        <v>0</v>
      </c>
      <c r="J27" s="127"/>
      <c r="K27" s="127"/>
      <c r="L27" s="127"/>
      <c r="M27" s="127"/>
      <c r="N27" s="22"/>
      <c r="O27" s="22"/>
      <c r="P27" s="128" t="e">
        <f>ROUNDDOWN(B27*I27,0)</f>
        <v>#VALUE!</v>
      </c>
      <c r="Q27" s="129"/>
      <c r="R27" s="129"/>
      <c r="S27" s="129"/>
      <c r="T27" s="130"/>
    </row>
    <row r="28" spans="2:20" ht="18.75" customHeight="1" thickBot="1" x14ac:dyDescent="0.25">
      <c r="B28" s="120"/>
      <c r="C28" s="120"/>
      <c r="D28" s="120"/>
      <c r="E28" s="120"/>
      <c r="F28" s="120"/>
      <c r="G28" s="22"/>
      <c r="H28" s="22"/>
      <c r="I28" s="127"/>
      <c r="J28" s="127"/>
      <c r="K28" s="127"/>
      <c r="L28" s="127"/>
      <c r="M28" s="127"/>
      <c r="N28" s="22"/>
      <c r="O28" s="22"/>
      <c r="P28" s="131"/>
      <c r="Q28" s="132"/>
      <c r="R28" s="132"/>
      <c r="S28" s="132"/>
      <c r="T28" s="133"/>
    </row>
    <row r="30" spans="2:20" x14ac:dyDescent="0.2">
      <c r="B30" s="116" t="s">
        <v>213</v>
      </c>
      <c r="C30" s="116"/>
      <c r="D30" s="116"/>
      <c r="E30" s="116"/>
      <c r="F30" s="116"/>
      <c r="G30" s="116"/>
      <c r="H30" s="116"/>
      <c r="I30" s="116"/>
      <c r="J30" s="116"/>
      <c r="K30" s="116"/>
      <c r="L30" s="116"/>
      <c r="M30" s="116"/>
      <c r="N30" s="116"/>
      <c r="O30" s="116"/>
      <c r="P30" s="116"/>
      <c r="Q30" s="116"/>
      <c r="R30" s="116"/>
      <c r="S30" s="116"/>
      <c r="T30" s="116"/>
    </row>
    <row r="31" spans="2:20" x14ac:dyDescent="0.2">
      <c r="B31" s="23"/>
      <c r="C31" s="23"/>
      <c r="D31" s="23"/>
      <c r="E31" s="23"/>
      <c r="F31" s="23"/>
      <c r="G31" s="23"/>
      <c r="H31" s="23"/>
      <c r="I31" s="23"/>
      <c r="J31" s="23"/>
      <c r="K31" s="23"/>
      <c r="L31" s="23"/>
      <c r="M31" s="23"/>
      <c r="N31" s="23"/>
      <c r="O31" s="23"/>
      <c r="P31" s="23"/>
      <c r="Q31" s="23"/>
      <c r="R31" s="23"/>
      <c r="S31" s="23"/>
    </row>
    <row r="32" spans="2:20" ht="25.5" customHeight="1" x14ac:dyDescent="0.2">
      <c r="B32" s="20" t="s">
        <v>151</v>
      </c>
    </row>
    <row r="33" spans="2:19" ht="25.5" customHeight="1" x14ac:dyDescent="0.2">
      <c r="B33" s="113" t="s">
        <v>155</v>
      </c>
      <c r="C33" s="114"/>
      <c r="D33" s="114"/>
      <c r="E33" s="114"/>
      <c r="F33" s="114"/>
      <c r="G33" s="115"/>
      <c r="H33" s="110" t="e">
        <f>関税率表一覧!B7</f>
        <v>#N/A</v>
      </c>
      <c r="I33" s="111"/>
      <c r="J33" s="111"/>
      <c r="K33" s="111"/>
      <c r="L33" s="111"/>
      <c r="M33" s="111"/>
      <c r="N33" s="111"/>
      <c r="O33" s="111"/>
      <c r="P33" s="111"/>
      <c r="Q33" s="111"/>
      <c r="R33" s="111"/>
      <c r="S33" s="112"/>
    </row>
    <row r="34" spans="2:19" ht="16.2" x14ac:dyDescent="0.2">
      <c r="B34" s="20"/>
    </row>
    <row r="35" spans="2:19" ht="25.5" customHeight="1" x14ac:dyDescent="0.2">
      <c r="B35" s="51" t="s">
        <v>71</v>
      </c>
      <c r="C35" s="52"/>
      <c r="D35" s="52"/>
      <c r="E35" s="52"/>
      <c r="F35" s="52"/>
      <c r="G35" s="53"/>
      <c r="H35" s="51" t="s">
        <v>72</v>
      </c>
      <c r="I35" s="52"/>
      <c r="J35" s="52"/>
      <c r="K35" s="52"/>
      <c r="L35" s="52"/>
      <c r="M35" s="53"/>
      <c r="N35" s="51" t="s">
        <v>73</v>
      </c>
      <c r="O35" s="52"/>
      <c r="P35" s="52"/>
      <c r="Q35" s="52"/>
      <c r="R35" s="52"/>
      <c r="S35" s="53"/>
    </row>
    <row r="36" spans="2:19" ht="24.75" customHeight="1" x14ac:dyDescent="0.2">
      <c r="B36" s="54">
        <f>関税率表一覧!B2</f>
        <v>0</v>
      </c>
      <c r="C36" s="55"/>
      <c r="D36" s="55"/>
      <c r="E36" s="55"/>
      <c r="F36" s="55"/>
      <c r="G36" s="19" t="s">
        <v>74</v>
      </c>
      <c r="H36" s="56" t="e">
        <f>B36+N36</f>
        <v>#VALUE!</v>
      </c>
      <c r="I36" s="57"/>
      <c r="J36" s="57"/>
      <c r="K36" s="57"/>
      <c r="L36" s="57"/>
      <c r="M36" s="19" t="s">
        <v>74</v>
      </c>
      <c r="N36" s="56" t="e">
        <f>P27</f>
        <v>#VALUE!</v>
      </c>
      <c r="O36" s="57"/>
      <c r="P36" s="57"/>
      <c r="Q36" s="57"/>
      <c r="R36" s="57"/>
      <c r="S36" s="19" t="s">
        <v>74</v>
      </c>
    </row>
    <row r="37" spans="2:19" ht="21" customHeight="1" x14ac:dyDescent="0.2"/>
    <row r="38" spans="2:19" ht="9" customHeight="1" x14ac:dyDescent="0.2"/>
    <row r="39" spans="2:19" ht="9" hidden="1" customHeight="1" x14ac:dyDescent="0.2"/>
    <row r="40" spans="2:19" ht="9" hidden="1" customHeight="1" thickBot="1" x14ac:dyDescent="0.25"/>
    <row r="41" spans="2:19" ht="9" hidden="1" customHeight="1" thickBot="1" x14ac:dyDescent="0.25"/>
    <row r="42" spans="2:19" ht="9" hidden="1" customHeight="1" thickBot="1" x14ac:dyDescent="0.25"/>
    <row r="43" spans="2:19" ht="14.25" customHeight="1" x14ac:dyDescent="0.2"/>
  </sheetData>
  <sheetProtection selectLockedCells="1"/>
  <mergeCells count="40">
    <mergeCell ref="I27:M28"/>
    <mergeCell ref="P27:T28"/>
    <mergeCell ref="P5:T8"/>
    <mergeCell ref="P9:T10"/>
    <mergeCell ref="H33:S33"/>
    <mergeCell ref="B33:G33"/>
    <mergeCell ref="B30:T30"/>
    <mergeCell ref="B17:G18"/>
    <mergeCell ref="H17:K18"/>
    <mergeCell ref="L17:O18"/>
    <mergeCell ref="P17:T18"/>
    <mergeCell ref="B20:F21"/>
    <mergeCell ref="I20:M21"/>
    <mergeCell ref="P20:T21"/>
    <mergeCell ref="B27:F28"/>
    <mergeCell ref="B25:F26"/>
    <mergeCell ref="I25:M26"/>
    <mergeCell ref="P25:T26"/>
    <mergeCell ref="B2:T2"/>
    <mergeCell ref="B5:G8"/>
    <mergeCell ref="B9:G10"/>
    <mergeCell ref="B22:F23"/>
    <mergeCell ref="I22:M23"/>
    <mergeCell ref="P22:T23"/>
    <mergeCell ref="B4:T4"/>
    <mergeCell ref="B12:T12"/>
    <mergeCell ref="B13:G16"/>
    <mergeCell ref="H13:K16"/>
    <mergeCell ref="L13:O16"/>
    <mergeCell ref="P13:T16"/>
    <mergeCell ref="H5:K8"/>
    <mergeCell ref="H9:K10"/>
    <mergeCell ref="L5:O8"/>
    <mergeCell ref="L9:O10"/>
    <mergeCell ref="B35:G35"/>
    <mergeCell ref="B36:F36"/>
    <mergeCell ref="N35:S35"/>
    <mergeCell ref="H35:M35"/>
    <mergeCell ref="H36:L36"/>
    <mergeCell ref="N36:R36"/>
  </mergeCells>
  <phoneticPr fontId="2"/>
  <printOptions horizontalCentered="1"/>
  <pageMargins left="0.9055118110236221" right="0.70866141732283472" top="0.74803149606299213" bottom="0.74803149606299213" header="0.31496062992125984" footer="0.31496062992125984"/>
  <pageSetup paperSize="9" scale="101"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Z169"/>
  <sheetViews>
    <sheetView showGridLines="0" view="pageBreakPreview" zoomScale="80" zoomScaleNormal="100" zoomScaleSheetLayoutView="80" workbookViewId="0">
      <selection activeCell="A19" sqref="A19"/>
    </sheetView>
  </sheetViews>
  <sheetFormatPr defaultColWidth="9" defaultRowHeight="11.25" customHeight="1" x14ac:dyDescent="0.2"/>
  <cols>
    <col min="1" max="1" width="14.44140625" style="1" customWidth="1"/>
    <col min="2" max="2" width="19" style="1" customWidth="1"/>
    <col min="3" max="3" width="23.5546875" style="1" bestFit="1" customWidth="1"/>
    <col min="4" max="4" width="20.6640625" style="1" bestFit="1" customWidth="1"/>
    <col min="5" max="5" width="19.77734375" style="1" customWidth="1"/>
    <col min="6" max="6" width="7.77734375" style="1" bestFit="1" customWidth="1"/>
    <col min="7" max="7" width="10.6640625" style="1" customWidth="1"/>
    <col min="8" max="8" width="15.5546875" style="1" customWidth="1"/>
    <col min="9" max="9" width="18.44140625" style="1" bestFit="1" customWidth="1"/>
    <col min="10" max="10" width="7.44140625" style="1" bestFit="1" customWidth="1"/>
    <col min="11" max="11" width="9.5546875" style="1" customWidth="1"/>
    <col min="12" max="12" width="11.88671875" style="1" customWidth="1"/>
    <col min="13" max="13" width="8.6640625" style="1" customWidth="1"/>
    <col min="14" max="14" width="14.44140625" style="1" customWidth="1"/>
    <col min="15" max="15" width="15.6640625" style="1" customWidth="1"/>
    <col min="16" max="16" width="7.109375" style="3" bestFit="1" customWidth="1"/>
    <col min="17" max="17" width="8.77734375" style="3" customWidth="1"/>
    <col min="18" max="18" width="15.21875" style="1" customWidth="1"/>
    <col min="19" max="19" width="18.109375" style="2" bestFit="1" customWidth="1"/>
    <col min="20" max="21" width="6.44140625" style="3" customWidth="1"/>
    <col min="22" max="22" width="15.44140625" style="1" customWidth="1"/>
    <col min="23" max="23" width="8.77734375" style="3" customWidth="1"/>
    <col min="24" max="24" width="10.33203125" style="4" customWidth="1"/>
    <col min="25" max="25" width="20.88671875" style="4" customWidth="1"/>
    <col min="26" max="16384" width="9" style="1"/>
  </cols>
  <sheetData>
    <row r="1" spans="1:26" ht="11.25" customHeight="1" thickBot="1" x14ac:dyDescent="0.25"/>
    <row r="2" spans="1:26" ht="45.75" customHeight="1" thickBot="1" x14ac:dyDescent="0.25">
      <c r="A2" s="6" t="s">
        <v>58</v>
      </c>
      <c r="B2" s="134">
        <f>入力!$C$8</f>
        <v>0</v>
      </c>
      <c r="C2" s="135"/>
      <c r="D2" s="26"/>
      <c r="E2" s="8" t="s">
        <v>60</v>
      </c>
      <c r="F2" s="141" t="e">
        <f>B2/B3</f>
        <v>#DIV/0!</v>
      </c>
      <c r="G2" s="142"/>
      <c r="H2" s="143"/>
      <c r="L2" s="11"/>
      <c r="P2" s="1"/>
      <c r="R2" s="3"/>
      <c r="S2" s="1"/>
      <c r="T2" s="2"/>
      <c r="V2" s="3"/>
      <c r="W2" s="1"/>
      <c r="X2" s="3"/>
      <c r="Z2" s="4"/>
    </row>
    <row r="3" spans="1:26" ht="41.25" customHeight="1" thickBot="1" x14ac:dyDescent="0.25">
      <c r="A3" s="6" t="s">
        <v>59</v>
      </c>
      <c r="B3" s="136">
        <f>入力!$C$6</f>
        <v>0</v>
      </c>
      <c r="C3" s="137"/>
      <c r="D3" s="12"/>
      <c r="E3" s="4" t="s">
        <v>70</v>
      </c>
      <c r="F3" s="138">
        <f>入力!C4</f>
        <v>0</v>
      </c>
      <c r="G3" s="139"/>
      <c r="H3" s="140"/>
      <c r="P3" s="1"/>
      <c r="R3" s="3"/>
      <c r="S3" s="1"/>
      <c r="T3" s="2"/>
      <c r="V3" s="3"/>
      <c r="W3" s="1"/>
      <c r="X3" s="3"/>
      <c r="Z3" s="4"/>
    </row>
    <row r="4" spans="1:26" ht="12" customHeight="1" x14ac:dyDescent="0.2">
      <c r="A4" s="12"/>
      <c r="B4" s="12"/>
      <c r="C4" s="12"/>
      <c r="D4" s="4"/>
      <c r="E4" s="13"/>
      <c r="F4" s="13"/>
      <c r="G4" s="13"/>
    </row>
    <row r="5" spans="1:26" ht="12" customHeight="1" x14ac:dyDescent="0.2">
      <c r="A5" s="45" t="s">
        <v>84</v>
      </c>
      <c r="B5" s="46" t="s">
        <v>83</v>
      </c>
      <c r="C5" s="10"/>
    </row>
    <row r="6" spans="1:26" ht="12" customHeight="1" x14ac:dyDescent="0.2">
      <c r="A6" s="27">
        <f>入力!C4</f>
        <v>0</v>
      </c>
      <c r="B6" s="32" t="s">
        <v>143</v>
      </c>
      <c r="C6" s="43"/>
      <c r="D6" s="14" t="e">
        <f>DGET($B$9:$O$169,"a",$A$5:$B$6)</f>
        <v>#VALUE!</v>
      </c>
      <c r="E6" s="15" t="e">
        <f>DGET($B$9:$O$169,"a1",$A$5:$B$6)</f>
        <v>#VALUE!</v>
      </c>
      <c r="F6" s="14" t="e">
        <f>DGET($B$9:$O$169,"a2",$A$5:$B$6)</f>
        <v>#VALUE!</v>
      </c>
      <c r="G6" s="14" t="e">
        <f>DGET($B$9:$O$169,"a3",$A$5:$B$6)</f>
        <v>#VALUE!</v>
      </c>
      <c r="H6" s="14" t="e">
        <f>DGET($B$9:$O$169,"b",$A$5:$B$6)</f>
        <v>#VALUE!</v>
      </c>
      <c r="I6" s="14" t="e">
        <f>DGET($B$9:$O$169,"b1",$A$5:$B$6)</f>
        <v>#VALUE!</v>
      </c>
      <c r="J6" s="14" t="e">
        <f>DGET($B$9:$O$169,"b2",$A$5:$B$6)</f>
        <v>#VALUE!</v>
      </c>
      <c r="K6" s="14" t="e">
        <f>DGET($B$9:$O$169,"b3",$A$5:$B$6)</f>
        <v>#VALUE!</v>
      </c>
      <c r="L6" s="16" t="e">
        <f>DGET($B$9:$O$169,"c",$A$5:$B$6)</f>
        <v>#VALUE!</v>
      </c>
    </row>
    <row r="7" spans="1:26" ht="14.25" customHeight="1" x14ac:dyDescent="0.2">
      <c r="A7" s="50" t="str">
        <f>MID($A$6,1,4)&amp;"."&amp;MID($A$6,5,2)&amp;"-"&amp;MID($A$6,7,3)</f>
        <v>0.-</v>
      </c>
      <c r="B7" s="4" t="e">
        <f>VLOOKUP($A7,$A10:$C169,3,FALSE)</f>
        <v>#N/A</v>
      </c>
      <c r="D7" s="5"/>
      <c r="E7" s="5"/>
      <c r="F7" s="5"/>
      <c r="G7" s="5"/>
      <c r="H7" s="5"/>
      <c r="I7" s="5"/>
    </row>
    <row r="8" spans="1:26" ht="91.2" customHeight="1" x14ac:dyDescent="0.2">
      <c r="A8" s="45" t="s">
        <v>211</v>
      </c>
      <c r="B8" s="45" t="s">
        <v>84</v>
      </c>
      <c r="C8" s="46" t="s">
        <v>155</v>
      </c>
      <c r="D8" s="46" t="s">
        <v>83</v>
      </c>
      <c r="E8" s="17" t="s">
        <v>85</v>
      </c>
      <c r="F8" s="17" t="s">
        <v>68</v>
      </c>
      <c r="G8" s="17" t="s">
        <v>67</v>
      </c>
      <c r="H8" s="47" t="s">
        <v>64</v>
      </c>
      <c r="I8" s="17" t="s">
        <v>65</v>
      </c>
      <c r="J8" s="17" t="s">
        <v>61</v>
      </c>
      <c r="K8" s="17" t="s">
        <v>62</v>
      </c>
      <c r="L8" s="47" t="s">
        <v>66</v>
      </c>
      <c r="M8" s="48"/>
      <c r="N8" s="49" t="s">
        <v>69</v>
      </c>
      <c r="O8" s="49" t="s">
        <v>63</v>
      </c>
      <c r="P8"/>
      <c r="Q8" s="1"/>
      <c r="S8" s="1"/>
      <c r="T8" s="1"/>
      <c r="U8" s="1"/>
      <c r="W8" s="1"/>
      <c r="X8" s="1"/>
      <c r="Y8" s="1"/>
    </row>
    <row r="9" spans="1:26" ht="11.25" customHeight="1" x14ac:dyDescent="0.2">
      <c r="A9" s="28" t="s">
        <v>212</v>
      </c>
      <c r="B9" s="28" t="s">
        <v>84</v>
      </c>
      <c r="C9" s="10" t="s">
        <v>155</v>
      </c>
      <c r="D9" s="10" t="s">
        <v>83</v>
      </c>
      <c r="E9" s="29" t="s">
        <v>86</v>
      </c>
      <c r="F9" s="29" t="s">
        <v>87</v>
      </c>
      <c r="G9" s="29" t="s">
        <v>88</v>
      </c>
      <c r="H9" s="30" t="s">
        <v>89</v>
      </c>
      <c r="I9" s="29" t="s">
        <v>90</v>
      </c>
      <c r="J9" s="29" t="s">
        <v>91</v>
      </c>
      <c r="K9" s="29" t="s">
        <v>92</v>
      </c>
      <c r="L9" s="30" t="s">
        <v>93</v>
      </c>
      <c r="M9" s="31" t="s">
        <v>94</v>
      </c>
      <c r="O9" s="31" t="s">
        <v>95</v>
      </c>
      <c r="P9" s="1"/>
      <c r="R9" s="3"/>
      <c r="S9" s="1"/>
      <c r="T9" s="2"/>
      <c r="V9" s="3"/>
      <c r="W9" s="1"/>
      <c r="X9" s="3"/>
      <c r="Z9" s="4"/>
    </row>
    <row r="10" spans="1:26" ht="15" customHeight="1" x14ac:dyDescent="0.2">
      <c r="A10" s="42" t="s">
        <v>156</v>
      </c>
      <c r="B10" s="27" t="s">
        <v>77</v>
      </c>
      <c r="C10" s="44" t="s">
        <v>198</v>
      </c>
      <c r="D10" s="44" t="s">
        <v>81</v>
      </c>
      <c r="E10" s="33" t="s">
        <v>0</v>
      </c>
      <c r="F10" s="34">
        <v>0.29799999999999999</v>
      </c>
      <c r="G10" s="35">
        <v>396</v>
      </c>
      <c r="H10" s="36" t="e">
        <f t="shared" ref="H10:H57" si="0">($F$2*F10)+G10</f>
        <v>#DIV/0!</v>
      </c>
      <c r="I10" s="33" t="s">
        <v>37</v>
      </c>
      <c r="J10" s="34">
        <v>0.36</v>
      </c>
      <c r="K10" s="35">
        <v>130</v>
      </c>
      <c r="L10" s="37" t="e">
        <f t="shared" ref="L10:L57" si="1">($F$2*J10)+K10</f>
        <v>#DIV/0!</v>
      </c>
      <c r="M10" s="38">
        <v>0</v>
      </c>
      <c r="N10" s="39" t="s">
        <v>46</v>
      </c>
      <c r="O10" s="40" t="e">
        <f>ROUNDDOWN(($H10-$L10)*$B$3,0)</f>
        <v>#DIV/0!</v>
      </c>
      <c r="P10" s="1"/>
      <c r="R10" s="3"/>
      <c r="S10" s="1"/>
      <c r="T10" s="2"/>
      <c r="V10" s="3"/>
      <c r="W10" s="1"/>
      <c r="X10" s="3"/>
      <c r="Z10" s="4"/>
    </row>
    <row r="11" spans="1:26" ht="15" customHeight="1" x14ac:dyDescent="0.2">
      <c r="A11" s="42" t="s">
        <v>156</v>
      </c>
      <c r="B11" s="27" t="s">
        <v>77</v>
      </c>
      <c r="C11" s="44" t="s">
        <v>198</v>
      </c>
      <c r="D11" s="44" t="s">
        <v>134</v>
      </c>
      <c r="E11" s="33" t="s">
        <v>0</v>
      </c>
      <c r="F11" s="34">
        <v>0.29799999999999999</v>
      </c>
      <c r="G11" s="35">
        <v>396</v>
      </c>
      <c r="H11" s="36" t="e">
        <f t="shared" si="0"/>
        <v>#DIV/0!</v>
      </c>
      <c r="I11" s="33" t="s">
        <v>37</v>
      </c>
      <c r="J11" s="34">
        <v>0.36</v>
      </c>
      <c r="K11" s="35">
        <v>130</v>
      </c>
      <c r="L11" s="37" t="e">
        <f t="shared" si="1"/>
        <v>#DIV/0!</v>
      </c>
      <c r="M11" s="38">
        <v>0</v>
      </c>
      <c r="N11" s="39" t="s">
        <v>46</v>
      </c>
      <c r="O11" s="40" t="e">
        <f>ROUNDDOWN(($H11-$L11)*$B$3,0)</f>
        <v>#DIV/0!</v>
      </c>
      <c r="P11" s="1"/>
      <c r="R11" s="3"/>
      <c r="S11" s="1"/>
      <c r="T11" s="2"/>
      <c r="V11" s="3"/>
      <c r="W11" s="1"/>
      <c r="X11" s="3"/>
      <c r="Z11" s="4"/>
    </row>
    <row r="12" spans="1:26" ht="15" customHeight="1" x14ac:dyDescent="0.2">
      <c r="A12" s="42" t="s">
        <v>156</v>
      </c>
      <c r="B12" s="27" t="s">
        <v>77</v>
      </c>
      <c r="C12" s="44" t="s">
        <v>198</v>
      </c>
      <c r="D12" s="44" t="s">
        <v>132</v>
      </c>
      <c r="E12" s="33" t="s">
        <v>0</v>
      </c>
      <c r="F12" s="34">
        <v>0.29799999999999999</v>
      </c>
      <c r="G12" s="35">
        <v>396</v>
      </c>
      <c r="H12" s="36" t="e">
        <f t="shared" si="0"/>
        <v>#DIV/0!</v>
      </c>
      <c r="I12" s="33" t="s">
        <v>37</v>
      </c>
      <c r="J12" s="34">
        <v>0.36</v>
      </c>
      <c r="K12" s="35">
        <v>130</v>
      </c>
      <c r="L12" s="37" t="e">
        <f t="shared" si="1"/>
        <v>#DIV/0!</v>
      </c>
      <c r="M12" s="38">
        <v>0</v>
      </c>
      <c r="N12" s="39" t="s">
        <v>46</v>
      </c>
      <c r="O12" s="40" t="e">
        <f>ROUNDDOWN(($H12-$L12)*$B$3,0)</f>
        <v>#DIV/0!</v>
      </c>
      <c r="P12" s="1"/>
      <c r="R12" s="3"/>
      <c r="S12" s="1"/>
      <c r="T12" s="2"/>
      <c r="V12" s="3"/>
      <c r="W12" s="1"/>
      <c r="X12" s="3"/>
      <c r="Z12" s="4"/>
    </row>
    <row r="13" spans="1:26" ht="15" customHeight="1" x14ac:dyDescent="0.2">
      <c r="A13" s="42" t="s">
        <v>156</v>
      </c>
      <c r="B13" s="27" t="s">
        <v>77</v>
      </c>
      <c r="C13" s="44" t="s">
        <v>198</v>
      </c>
      <c r="D13" s="44" t="s">
        <v>82</v>
      </c>
      <c r="E13" s="33" t="s">
        <v>0</v>
      </c>
      <c r="F13" s="34">
        <v>0.29799999999999999</v>
      </c>
      <c r="G13" s="35">
        <v>396</v>
      </c>
      <c r="H13" s="36" t="e">
        <f t="shared" si="0"/>
        <v>#DIV/0!</v>
      </c>
      <c r="I13" s="33" t="s">
        <v>37</v>
      </c>
      <c r="J13" s="34">
        <v>0.36</v>
      </c>
      <c r="K13" s="35">
        <v>130</v>
      </c>
      <c r="L13" s="37" t="e">
        <f t="shared" si="1"/>
        <v>#DIV/0!</v>
      </c>
      <c r="M13" s="38">
        <v>0</v>
      </c>
      <c r="N13" s="39" t="s">
        <v>46</v>
      </c>
      <c r="O13" s="40" t="e">
        <f>ROUNDDOWN(($H13-$L13)*$B$3,0)</f>
        <v>#DIV/0!</v>
      </c>
      <c r="P13" s="1"/>
      <c r="R13" s="3"/>
      <c r="S13" s="1"/>
      <c r="T13" s="2"/>
      <c r="V13" s="3"/>
      <c r="W13" s="1"/>
      <c r="X13" s="3"/>
      <c r="Z13" s="4"/>
    </row>
    <row r="14" spans="1:26" ht="15" customHeight="1" x14ac:dyDescent="0.2">
      <c r="A14" s="42" t="s">
        <v>157</v>
      </c>
      <c r="B14" s="27" t="s">
        <v>17</v>
      </c>
      <c r="C14" s="44" t="s">
        <v>199</v>
      </c>
      <c r="D14" s="44" t="s">
        <v>81</v>
      </c>
      <c r="E14" s="33" t="s">
        <v>1</v>
      </c>
      <c r="F14" s="34">
        <v>0</v>
      </c>
      <c r="G14" s="35" t="s">
        <v>49</v>
      </c>
      <c r="H14" s="36" t="e">
        <f t="shared" si="0"/>
        <v>#DIV/0!</v>
      </c>
      <c r="I14" s="33" t="s">
        <v>38</v>
      </c>
      <c r="J14" s="34">
        <v>0.26</v>
      </c>
      <c r="K14" s="35">
        <v>130</v>
      </c>
      <c r="L14" s="37" t="e">
        <f t="shared" si="1"/>
        <v>#DIV/0!</v>
      </c>
      <c r="M14" s="38">
        <v>0</v>
      </c>
      <c r="N14" s="39" t="s">
        <v>46</v>
      </c>
      <c r="O14" s="40">
        <v>0</v>
      </c>
      <c r="P14" s="1"/>
      <c r="R14" s="3"/>
      <c r="S14" s="1"/>
      <c r="T14" s="2"/>
      <c r="V14" s="3"/>
      <c r="W14" s="1"/>
      <c r="X14" s="3"/>
      <c r="Z14" s="4"/>
    </row>
    <row r="15" spans="1:26" ht="15" customHeight="1" x14ac:dyDescent="0.2">
      <c r="A15" s="42" t="s">
        <v>157</v>
      </c>
      <c r="B15" s="27" t="s">
        <v>17</v>
      </c>
      <c r="C15" s="44" t="s">
        <v>199</v>
      </c>
      <c r="D15" s="44" t="s">
        <v>134</v>
      </c>
      <c r="E15" s="33" t="s">
        <v>1</v>
      </c>
      <c r="F15" s="34">
        <v>0</v>
      </c>
      <c r="G15" s="35" t="s">
        <v>49</v>
      </c>
      <c r="H15" s="36" t="e">
        <f t="shared" si="0"/>
        <v>#DIV/0!</v>
      </c>
      <c r="I15" s="33" t="s">
        <v>38</v>
      </c>
      <c r="J15" s="34">
        <v>0.26</v>
      </c>
      <c r="K15" s="35">
        <v>130</v>
      </c>
      <c r="L15" s="37" t="e">
        <f t="shared" si="1"/>
        <v>#DIV/0!</v>
      </c>
      <c r="M15" s="38">
        <v>0</v>
      </c>
      <c r="N15" s="39" t="s">
        <v>46</v>
      </c>
      <c r="O15" s="40">
        <v>0</v>
      </c>
      <c r="P15" s="1"/>
      <c r="R15" s="3"/>
      <c r="S15" s="1"/>
      <c r="T15" s="2"/>
      <c r="V15" s="3"/>
      <c r="W15" s="1"/>
      <c r="X15" s="3"/>
      <c r="Z15" s="4"/>
    </row>
    <row r="16" spans="1:26" ht="15" customHeight="1" x14ac:dyDescent="0.2">
      <c r="A16" s="42" t="s">
        <v>157</v>
      </c>
      <c r="B16" s="27" t="s">
        <v>17</v>
      </c>
      <c r="C16" s="44" t="s">
        <v>199</v>
      </c>
      <c r="D16" s="44" t="s">
        <v>131</v>
      </c>
      <c r="E16" s="33" t="s">
        <v>1</v>
      </c>
      <c r="F16" s="34">
        <v>0</v>
      </c>
      <c r="G16" s="35" t="s">
        <v>49</v>
      </c>
      <c r="H16" s="36" t="e">
        <f t="shared" si="0"/>
        <v>#DIV/0!</v>
      </c>
      <c r="I16" s="33" t="s">
        <v>38</v>
      </c>
      <c r="J16" s="34">
        <v>0.26</v>
      </c>
      <c r="K16" s="35">
        <v>130</v>
      </c>
      <c r="L16" s="37" t="e">
        <f t="shared" si="1"/>
        <v>#DIV/0!</v>
      </c>
      <c r="M16" s="38">
        <v>0</v>
      </c>
      <c r="N16" s="39" t="s">
        <v>46</v>
      </c>
      <c r="O16" s="40">
        <v>0</v>
      </c>
      <c r="P16" s="1"/>
      <c r="R16" s="3"/>
      <c r="S16" s="1"/>
      <c r="T16" s="2"/>
      <c r="V16" s="3"/>
      <c r="W16" s="1"/>
      <c r="X16" s="3"/>
      <c r="Z16" s="4"/>
    </row>
    <row r="17" spans="1:26" ht="15" customHeight="1" x14ac:dyDescent="0.2">
      <c r="A17" s="42" t="s">
        <v>157</v>
      </c>
      <c r="B17" s="27" t="s">
        <v>17</v>
      </c>
      <c r="C17" s="44" t="s">
        <v>199</v>
      </c>
      <c r="D17" s="44" t="s">
        <v>82</v>
      </c>
      <c r="E17" s="33" t="s">
        <v>1</v>
      </c>
      <c r="F17" s="34">
        <v>0</v>
      </c>
      <c r="G17" s="35" t="s">
        <v>49</v>
      </c>
      <c r="H17" s="36" t="e">
        <f t="shared" si="0"/>
        <v>#DIV/0!</v>
      </c>
      <c r="I17" s="33" t="s">
        <v>38</v>
      </c>
      <c r="J17" s="34">
        <v>0.26</v>
      </c>
      <c r="K17" s="35">
        <v>130</v>
      </c>
      <c r="L17" s="37" t="e">
        <f t="shared" si="1"/>
        <v>#DIV/0!</v>
      </c>
      <c r="M17" s="38">
        <v>0</v>
      </c>
      <c r="N17" s="39" t="s">
        <v>46</v>
      </c>
      <c r="O17" s="40">
        <v>0</v>
      </c>
      <c r="P17" s="1"/>
      <c r="R17" s="3"/>
      <c r="S17" s="1"/>
      <c r="T17" s="2"/>
      <c r="V17" s="3"/>
      <c r="W17" s="1"/>
      <c r="X17" s="3"/>
      <c r="Z17" s="4"/>
    </row>
    <row r="18" spans="1:26" ht="15" customHeight="1" x14ac:dyDescent="0.2">
      <c r="A18" s="42" t="s">
        <v>158</v>
      </c>
      <c r="B18" s="27" t="s">
        <v>18</v>
      </c>
      <c r="C18" s="44" t="s">
        <v>200</v>
      </c>
      <c r="D18" s="44" t="s">
        <v>81</v>
      </c>
      <c r="E18" s="33" t="s">
        <v>138</v>
      </c>
      <c r="F18" s="34">
        <v>0</v>
      </c>
      <c r="G18" s="35">
        <v>198</v>
      </c>
      <c r="H18" s="36" t="e">
        <f t="shared" si="0"/>
        <v>#DIV/0!</v>
      </c>
      <c r="I18" s="33" t="s">
        <v>38</v>
      </c>
      <c r="J18" s="34">
        <v>0.26</v>
      </c>
      <c r="K18" s="35">
        <v>130</v>
      </c>
      <c r="L18" s="37" t="e">
        <f t="shared" si="1"/>
        <v>#DIV/0!</v>
      </c>
      <c r="M18" s="38">
        <v>0</v>
      </c>
      <c r="N18" s="39" t="s">
        <v>46</v>
      </c>
      <c r="O18" s="40">
        <v>0</v>
      </c>
      <c r="P18" s="1"/>
      <c r="R18" s="3"/>
      <c r="S18" s="1"/>
      <c r="T18" s="2"/>
      <c r="V18" s="3"/>
      <c r="W18" s="1"/>
      <c r="X18" s="3"/>
      <c r="Z18" s="4"/>
    </row>
    <row r="19" spans="1:26" ht="15" customHeight="1" x14ac:dyDescent="0.2">
      <c r="A19" s="42" t="s">
        <v>158</v>
      </c>
      <c r="B19" s="27" t="s">
        <v>18</v>
      </c>
      <c r="C19" s="44" t="s">
        <v>200</v>
      </c>
      <c r="D19" s="44" t="s">
        <v>134</v>
      </c>
      <c r="E19" s="33" t="s">
        <v>101</v>
      </c>
      <c r="F19" s="34">
        <v>0</v>
      </c>
      <c r="G19" s="35">
        <v>0</v>
      </c>
      <c r="H19" s="36" t="e">
        <f t="shared" si="0"/>
        <v>#DIV/0!</v>
      </c>
      <c r="I19" s="33" t="s">
        <v>100</v>
      </c>
      <c r="J19" s="34">
        <v>0</v>
      </c>
      <c r="K19" s="35">
        <v>0</v>
      </c>
      <c r="L19" s="37" t="e">
        <f t="shared" si="1"/>
        <v>#DIV/0!</v>
      </c>
      <c r="M19" s="38">
        <v>15.2</v>
      </c>
      <c r="N19" s="39" t="s">
        <v>139</v>
      </c>
      <c r="O19" s="40">
        <v>0</v>
      </c>
      <c r="P19" s="1"/>
      <c r="R19" s="3"/>
      <c r="S19" s="1"/>
      <c r="T19" s="2"/>
      <c r="V19" s="3"/>
      <c r="W19" s="1"/>
      <c r="X19" s="3"/>
      <c r="Z19" s="4"/>
    </row>
    <row r="20" spans="1:26" ht="15" customHeight="1" x14ac:dyDescent="0.2">
      <c r="A20" s="42" t="s">
        <v>158</v>
      </c>
      <c r="B20" s="27" t="s">
        <v>18</v>
      </c>
      <c r="C20" s="44" t="s">
        <v>200</v>
      </c>
      <c r="D20" s="44" t="s">
        <v>131</v>
      </c>
      <c r="E20" s="33" t="s">
        <v>1</v>
      </c>
      <c r="F20" s="34">
        <v>0</v>
      </c>
      <c r="G20" s="35" t="s">
        <v>49</v>
      </c>
      <c r="H20" s="36" t="e">
        <f t="shared" si="0"/>
        <v>#DIV/0!</v>
      </c>
      <c r="I20" s="33" t="s">
        <v>38</v>
      </c>
      <c r="J20" s="34">
        <v>0.26</v>
      </c>
      <c r="K20" s="35">
        <v>130</v>
      </c>
      <c r="L20" s="37" t="e">
        <f t="shared" si="1"/>
        <v>#DIV/0!</v>
      </c>
      <c r="M20" s="38">
        <v>0</v>
      </c>
      <c r="N20" s="39" t="s">
        <v>46</v>
      </c>
      <c r="O20" s="40">
        <v>0</v>
      </c>
      <c r="P20" s="7"/>
      <c r="R20" s="3"/>
      <c r="S20" s="1"/>
      <c r="T20" s="2"/>
      <c r="V20" s="3"/>
      <c r="W20" s="1"/>
      <c r="X20" s="3"/>
      <c r="Z20" s="4"/>
    </row>
    <row r="21" spans="1:26" ht="15" customHeight="1" x14ac:dyDescent="0.2">
      <c r="A21" s="42" t="s">
        <v>158</v>
      </c>
      <c r="B21" s="27" t="s">
        <v>18</v>
      </c>
      <c r="C21" s="44" t="s">
        <v>200</v>
      </c>
      <c r="D21" s="44" t="s">
        <v>82</v>
      </c>
      <c r="E21" s="33" t="s">
        <v>1</v>
      </c>
      <c r="F21" s="34">
        <v>0</v>
      </c>
      <c r="G21" s="35" t="s">
        <v>49</v>
      </c>
      <c r="H21" s="36" t="e">
        <f t="shared" si="0"/>
        <v>#DIV/0!</v>
      </c>
      <c r="I21" s="33" t="s">
        <v>38</v>
      </c>
      <c r="J21" s="34">
        <v>0.26</v>
      </c>
      <c r="K21" s="35">
        <v>130</v>
      </c>
      <c r="L21" s="37" t="e">
        <f t="shared" si="1"/>
        <v>#DIV/0!</v>
      </c>
      <c r="M21" s="38">
        <v>0</v>
      </c>
      <c r="N21" s="39" t="s">
        <v>46</v>
      </c>
      <c r="O21" s="40">
        <v>0</v>
      </c>
      <c r="P21" s="7"/>
      <c r="R21" s="3"/>
      <c r="S21" s="1"/>
      <c r="T21" s="2"/>
      <c r="V21" s="3"/>
      <c r="W21" s="1"/>
      <c r="X21" s="3"/>
      <c r="Z21" s="4"/>
    </row>
    <row r="22" spans="1:26" ht="15" customHeight="1" x14ac:dyDescent="0.2">
      <c r="A22" s="42" t="s">
        <v>159</v>
      </c>
      <c r="B22" s="27" t="s">
        <v>76</v>
      </c>
      <c r="C22" s="44" t="s">
        <v>201</v>
      </c>
      <c r="D22" s="44" t="s">
        <v>81</v>
      </c>
      <c r="E22" s="33" t="s">
        <v>2</v>
      </c>
      <c r="F22" s="34">
        <v>0.21299999999999999</v>
      </c>
      <c r="G22" s="35" t="s">
        <v>49</v>
      </c>
      <c r="H22" s="36" t="e">
        <f t="shared" si="0"/>
        <v>#DIV/0!</v>
      </c>
      <c r="I22" s="33" t="s">
        <v>39</v>
      </c>
      <c r="J22" s="34">
        <v>0.26</v>
      </c>
      <c r="K22" s="35">
        <v>130</v>
      </c>
      <c r="L22" s="37" t="e">
        <f t="shared" si="1"/>
        <v>#DIV/0!</v>
      </c>
      <c r="M22" s="38">
        <v>0</v>
      </c>
      <c r="N22" s="39" t="s">
        <v>46</v>
      </c>
      <c r="O22" s="40" t="e">
        <f t="shared" ref="O22:O33" si="2">ROUNDDOWN((H22-L22)*$B$3,0)</f>
        <v>#DIV/0!</v>
      </c>
      <c r="P22" s="1"/>
      <c r="R22" s="3"/>
      <c r="S22" s="1"/>
      <c r="T22" s="2"/>
      <c r="V22" s="3"/>
      <c r="W22" s="1"/>
      <c r="X22" s="3"/>
      <c r="Z22" s="4"/>
    </row>
    <row r="23" spans="1:26" ht="15" customHeight="1" x14ac:dyDescent="0.2">
      <c r="A23" s="42" t="s">
        <v>159</v>
      </c>
      <c r="B23" s="27" t="s">
        <v>76</v>
      </c>
      <c r="C23" s="44" t="s">
        <v>201</v>
      </c>
      <c r="D23" s="44" t="s">
        <v>134</v>
      </c>
      <c r="E23" s="33" t="s">
        <v>2</v>
      </c>
      <c r="F23" s="34">
        <v>0.21299999999999999</v>
      </c>
      <c r="G23" s="35" t="s">
        <v>49</v>
      </c>
      <c r="H23" s="36" t="e">
        <f t="shared" si="0"/>
        <v>#DIV/0!</v>
      </c>
      <c r="I23" s="33" t="s">
        <v>39</v>
      </c>
      <c r="J23" s="34">
        <v>0.26</v>
      </c>
      <c r="K23" s="35">
        <v>130</v>
      </c>
      <c r="L23" s="37" t="e">
        <f t="shared" si="1"/>
        <v>#DIV/0!</v>
      </c>
      <c r="M23" s="38">
        <v>0</v>
      </c>
      <c r="N23" s="39" t="s">
        <v>46</v>
      </c>
      <c r="O23" s="40" t="e">
        <f t="shared" si="2"/>
        <v>#DIV/0!</v>
      </c>
      <c r="P23" s="1"/>
      <c r="R23" s="3"/>
      <c r="S23" s="1"/>
      <c r="T23" s="2"/>
      <c r="V23" s="3"/>
      <c r="W23" s="1"/>
      <c r="X23" s="3"/>
      <c r="Z23" s="4"/>
    </row>
    <row r="24" spans="1:26" ht="15" customHeight="1" x14ac:dyDescent="0.2">
      <c r="A24" s="42" t="s">
        <v>159</v>
      </c>
      <c r="B24" s="27" t="s">
        <v>76</v>
      </c>
      <c r="C24" s="44" t="s">
        <v>201</v>
      </c>
      <c r="D24" s="44" t="s">
        <v>131</v>
      </c>
      <c r="E24" s="33" t="s">
        <v>2</v>
      </c>
      <c r="F24" s="34">
        <v>0.21299999999999999</v>
      </c>
      <c r="G24" s="35" t="s">
        <v>49</v>
      </c>
      <c r="H24" s="36" t="e">
        <f t="shared" si="0"/>
        <v>#DIV/0!</v>
      </c>
      <c r="I24" s="33" t="s">
        <v>39</v>
      </c>
      <c r="J24" s="34">
        <v>0.26</v>
      </c>
      <c r="K24" s="35">
        <v>130</v>
      </c>
      <c r="L24" s="37" t="e">
        <f t="shared" si="1"/>
        <v>#DIV/0!</v>
      </c>
      <c r="M24" s="38">
        <v>0</v>
      </c>
      <c r="N24" s="39" t="s">
        <v>46</v>
      </c>
      <c r="O24" s="40" t="e">
        <f t="shared" si="2"/>
        <v>#DIV/0!</v>
      </c>
      <c r="P24" s="1"/>
      <c r="R24" s="3"/>
      <c r="S24" s="1"/>
      <c r="T24" s="2"/>
      <c r="V24" s="3"/>
      <c r="W24" s="1"/>
      <c r="X24" s="3"/>
      <c r="Z24" s="4"/>
    </row>
    <row r="25" spans="1:26" ht="15" customHeight="1" x14ac:dyDescent="0.2">
      <c r="A25" s="42" t="s">
        <v>159</v>
      </c>
      <c r="B25" s="27" t="s">
        <v>76</v>
      </c>
      <c r="C25" s="44" t="s">
        <v>201</v>
      </c>
      <c r="D25" s="44" t="s">
        <v>82</v>
      </c>
      <c r="E25" s="33" t="s">
        <v>2</v>
      </c>
      <c r="F25" s="34">
        <v>0.21299999999999999</v>
      </c>
      <c r="G25" s="35" t="s">
        <v>49</v>
      </c>
      <c r="H25" s="36" t="e">
        <f t="shared" si="0"/>
        <v>#DIV/0!</v>
      </c>
      <c r="I25" s="33" t="s">
        <v>39</v>
      </c>
      <c r="J25" s="34">
        <v>0.26</v>
      </c>
      <c r="K25" s="35">
        <v>130</v>
      </c>
      <c r="L25" s="37" t="e">
        <f t="shared" si="1"/>
        <v>#DIV/0!</v>
      </c>
      <c r="M25" s="38">
        <v>0</v>
      </c>
      <c r="N25" s="39" t="s">
        <v>46</v>
      </c>
      <c r="O25" s="40" t="e">
        <f t="shared" si="2"/>
        <v>#DIV/0!</v>
      </c>
      <c r="P25" s="1"/>
      <c r="R25" s="3"/>
      <c r="S25" s="1"/>
      <c r="T25" s="2"/>
      <c r="V25" s="3"/>
      <c r="W25" s="1"/>
      <c r="X25" s="3"/>
      <c r="Z25" s="4"/>
    </row>
    <row r="26" spans="1:26" ht="15" customHeight="1" x14ac:dyDescent="0.2">
      <c r="A26" s="42" t="s">
        <v>196</v>
      </c>
      <c r="B26" s="27" t="s">
        <v>136</v>
      </c>
      <c r="C26" s="44" t="s">
        <v>202</v>
      </c>
      <c r="D26" s="44" t="s">
        <v>81</v>
      </c>
      <c r="E26" s="33" t="s">
        <v>3</v>
      </c>
      <c r="F26" s="34">
        <v>0.255</v>
      </c>
      <c r="G26" s="35" t="s">
        <v>50</v>
      </c>
      <c r="H26" s="36" t="e">
        <f t="shared" si="0"/>
        <v>#DIV/0!</v>
      </c>
      <c r="I26" s="33" t="s">
        <v>40</v>
      </c>
      <c r="J26" s="34">
        <v>0.31</v>
      </c>
      <c r="K26" s="35">
        <v>210</v>
      </c>
      <c r="L26" s="37" t="e">
        <f t="shared" si="1"/>
        <v>#DIV/0!</v>
      </c>
      <c r="M26" s="38">
        <v>0</v>
      </c>
      <c r="N26" s="39" t="s">
        <v>46</v>
      </c>
      <c r="O26" s="40" t="e">
        <f t="shared" si="2"/>
        <v>#DIV/0!</v>
      </c>
      <c r="P26" s="1"/>
      <c r="R26" s="3"/>
      <c r="S26" s="1"/>
      <c r="T26" s="2"/>
      <c r="V26" s="3"/>
      <c r="W26" s="1"/>
      <c r="X26" s="3"/>
      <c r="Z26" s="4"/>
    </row>
    <row r="27" spans="1:26" ht="15" customHeight="1" x14ac:dyDescent="0.2">
      <c r="A27" s="42" t="s">
        <v>196</v>
      </c>
      <c r="B27" s="27" t="s">
        <v>136</v>
      </c>
      <c r="C27" s="44" t="s">
        <v>202</v>
      </c>
      <c r="D27" s="44" t="s">
        <v>134</v>
      </c>
      <c r="E27" s="33" t="s">
        <v>3</v>
      </c>
      <c r="F27" s="34">
        <v>0.255</v>
      </c>
      <c r="G27" s="35" t="s">
        <v>50</v>
      </c>
      <c r="H27" s="36" t="e">
        <f t="shared" si="0"/>
        <v>#DIV/0!</v>
      </c>
      <c r="I27" s="33" t="s">
        <v>40</v>
      </c>
      <c r="J27" s="34">
        <v>0.31</v>
      </c>
      <c r="K27" s="35">
        <v>210</v>
      </c>
      <c r="L27" s="37" t="e">
        <f t="shared" si="1"/>
        <v>#DIV/0!</v>
      </c>
      <c r="M27" s="38">
        <v>0</v>
      </c>
      <c r="N27" s="39" t="s">
        <v>46</v>
      </c>
      <c r="O27" s="40" t="e">
        <f t="shared" si="2"/>
        <v>#DIV/0!</v>
      </c>
      <c r="P27" s="1"/>
      <c r="R27" s="3"/>
      <c r="S27" s="1"/>
      <c r="T27" s="2"/>
      <c r="V27" s="3"/>
      <c r="W27" s="1"/>
      <c r="X27" s="3"/>
      <c r="Z27" s="4"/>
    </row>
    <row r="28" spans="1:26" ht="15" customHeight="1" x14ac:dyDescent="0.2">
      <c r="A28" s="42" t="s">
        <v>196</v>
      </c>
      <c r="B28" s="27" t="s">
        <v>136</v>
      </c>
      <c r="C28" s="44" t="s">
        <v>202</v>
      </c>
      <c r="D28" s="44" t="s">
        <v>131</v>
      </c>
      <c r="E28" s="33" t="s">
        <v>3</v>
      </c>
      <c r="F28" s="34">
        <v>0.255</v>
      </c>
      <c r="G28" s="35" t="s">
        <v>50</v>
      </c>
      <c r="H28" s="36" t="e">
        <f t="shared" si="0"/>
        <v>#DIV/0!</v>
      </c>
      <c r="I28" s="33" t="s">
        <v>40</v>
      </c>
      <c r="J28" s="34">
        <v>0.31</v>
      </c>
      <c r="K28" s="35">
        <v>210</v>
      </c>
      <c r="L28" s="37" t="e">
        <f t="shared" si="1"/>
        <v>#DIV/0!</v>
      </c>
      <c r="M28" s="38">
        <v>0</v>
      </c>
      <c r="N28" s="39" t="s">
        <v>46</v>
      </c>
      <c r="O28" s="40" t="e">
        <f t="shared" si="2"/>
        <v>#DIV/0!</v>
      </c>
      <c r="P28" s="1"/>
      <c r="R28" s="3"/>
      <c r="S28" s="1"/>
      <c r="T28" s="2"/>
      <c r="V28" s="3"/>
      <c r="W28" s="1"/>
      <c r="X28" s="3"/>
      <c r="Z28" s="4"/>
    </row>
    <row r="29" spans="1:26" ht="15" customHeight="1" x14ac:dyDescent="0.2">
      <c r="A29" s="42" t="s">
        <v>196</v>
      </c>
      <c r="B29" s="27" t="s">
        <v>136</v>
      </c>
      <c r="C29" s="44" t="s">
        <v>202</v>
      </c>
      <c r="D29" s="44" t="s">
        <v>82</v>
      </c>
      <c r="E29" s="33" t="s">
        <v>3</v>
      </c>
      <c r="F29" s="34">
        <v>0.255</v>
      </c>
      <c r="G29" s="35" t="s">
        <v>50</v>
      </c>
      <c r="H29" s="36" t="e">
        <f t="shared" si="0"/>
        <v>#DIV/0!</v>
      </c>
      <c r="I29" s="33" t="s">
        <v>40</v>
      </c>
      <c r="J29" s="34">
        <v>0.31</v>
      </c>
      <c r="K29" s="35">
        <v>210</v>
      </c>
      <c r="L29" s="37" t="e">
        <f t="shared" si="1"/>
        <v>#DIV/0!</v>
      </c>
      <c r="M29" s="38">
        <v>0</v>
      </c>
      <c r="N29" s="39" t="s">
        <v>46</v>
      </c>
      <c r="O29" s="40" t="e">
        <f t="shared" si="2"/>
        <v>#DIV/0!</v>
      </c>
      <c r="P29" s="1"/>
      <c r="R29" s="3"/>
      <c r="S29" s="1"/>
      <c r="T29" s="2"/>
      <c r="V29" s="3"/>
      <c r="W29" s="1"/>
      <c r="X29" s="3"/>
      <c r="Z29" s="4"/>
    </row>
    <row r="30" spans="1:26" ht="15" customHeight="1" x14ac:dyDescent="0.2">
      <c r="A30" s="42" t="s">
        <v>197</v>
      </c>
      <c r="B30" s="27" t="s">
        <v>137</v>
      </c>
      <c r="C30" s="44" t="s">
        <v>202</v>
      </c>
      <c r="D30" s="44" t="s">
        <v>81</v>
      </c>
      <c r="E30" s="33" t="s">
        <v>4</v>
      </c>
      <c r="F30" s="34">
        <v>0.255</v>
      </c>
      <c r="G30" s="35" t="s">
        <v>51</v>
      </c>
      <c r="H30" s="36" t="e">
        <f t="shared" si="0"/>
        <v>#DIV/0!</v>
      </c>
      <c r="I30" s="33" t="s">
        <v>40</v>
      </c>
      <c r="J30" s="34">
        <v>0.31</v>
      </c>
      <c r="K30" s="35">
        <v>210</v>
      </c>
      <c r="L30" s="37" t="e">
        <f t="shared" si="1"/>
        <v>#DIV/0!</v>
      </c>
      <c r="M30" s="38">
        <v>0</v>
      </c>
      <c r="N30" s="39" t="s">
        <v>46</v>
      </c>
      <c r="O30" s="40" t="e">
        <f t="shared" si="2"/>
        <v>#DIV/0!</v>
      </c>
      <c r="P30" s="1"/>
      <c r="R30" s="3"/>
      <c r="S30" s="1"/>
      <c r="T30" s="2"/>
      <c r="V30" s="3"/>
      <c r="W30" s="1"/>
      <c r="X30" s="3"/>
      <c r="Z30" s="4"/>
    </row>
    <row r="31" spans="1:26" ht="15" customHeight="1" x14ac:dyDescent="0.2">
      <c r="A31" s="42" t="s">
        <v>197</v>
      </c>
      <c r="B31" s="27" t="s">
        <v>137</v>
      </c>
      <c r="C31" s="44" t="s">
        <v>202</v>
      </c>
      <c r="D31" s="44" t="s">
        <v>134</v>
      </c>
      <c r="E31" s="33" t="s">
        <v>4</v>
      </c>
      <c r="F31" s="34">
        <v>0.255</v>
      </c>
      <c r="G31" s="35" t="s">
        <v>51</v>
      </c>
      <c r="H31" s="36" t="e">
        <f t="shared" si="0"/>
        <v>#DIV/0!</v>
      </c>
      <c r="I31" s="33" t="s">
        <v>40</v>
      </c>
      <c r="J31" s="34">
        <v>0.31</v>
      </c>
      <c r="K31" s="35">
        <v>210</v>
      </c>
      <c r="L31" s="37" t="e">
        <f t="shared" si="1"/>
        <v>#DIV/0!</v>
      </c>
      <c r="M31" s="38">
        <v>0</v>
      </c>
      <c r="N31" s="39" t="s">
        <v>46</v>
      </c>
      <c r="O31" s="40" t="e">
        <f t="shared" si="2"/>
        <v>#DIV/0!</v>
      </c>
      <c r="P31" s="1"/>
      <c r="R31" s="3"/>
      <c r="S31" s="1"/>
      <c r="T31" s="2"/>
      <c r="V31" s="3"/>
      <c r="W31" s="1"/>
      <c r="X31" s="3"/>
      <c r="Z31" s="4"/>
    </row>
    <row r="32" spans="1:26" ht="15" customHeight="1" x14ac:dyDescent="0.2">
      <c r="A32" s="42" t="s">
        <v>197</v>
      </c>
      <c r="B32" s="27" t="s">
        <v>137</v>
      </c>
      <c r="C32" s="44" t="s">
        <v>202</v>
      </c>
      <c r="D32" s="44" t="s">
        <v>131</v>
      </c>
      <c r="E32" s="33" t="s">
        <v>4</v>
      </c>
      <c r="F32" s="34">
        <v>0.255</v>
      </c>
      <c r="G32" s="35" t="s">
        <v>51</v>
      </c>
      <c r="H32" s="36" t="e">
        <f t="shared" si="0"/>
        <v>#DIV/0!</v>
      </c>
      <c r="I32" s="33" t="s">
        <v>40</v>
      </c>
      <c r="J32" s="34">
        <v>0.31</v>
      </c>
      <c r="K32" s="35">
        <v>210</v>
      </c>
      <c r="L32" s="37" t="e">
        <f t="shared" si="1"/>
        <v>#DIV/0!</v>
      </c>
      <c r="M32" s="38">
        <v>0</v>
      </c>
      <c r="N32" s="39" t="s">
        <v>46</v>
      </c>
      <c r="O32" s="40" t="e">
        <f t="shared" si="2"/>
        <v>#DIV/0!</v>
      </c>
      <c r="P32" s="1"/>
      <c r="R32" s="3"/>
      <c r="S32" s="1"/>
      <c r="T32" s="2"/>
      <c r="V32" s="3"/>
      <c r="W32" s="1"/>
      <c r="X32" s="3"/>
      <c r="Z32" s="4"/>
    </row>
    <row r="33" spans="1:26" ht="15" customHeight="1" x14ac:dyDescent="0.2">
      <c r="A33" s="42" t="s">
        <v>197</v>
      </c>
      <c r="B33" s="27" t="s">
        <v>137</v>
      </c>
      <c r="C33" s="44" t="s">
        <v>202</v>
      </c>
      <c r="D33" s="44" t="s">
        <v>82</v>
      </c>
      <c r="E33" s="33" t="s">
        <v>4</v>
      </c>
      <c r="F33" s="34">
        <v>0.255</v>
      </c>
      <c r="G33" s="35" t="s">
        <v>51</v>
      </c>
      <c r="H33" s="36" t="e">
        <f t="shared" si="0"/>
        <v>#DIV/0!</v>
      </c>
      <c r="I33" s="33" t="s">
        <v>40</v>
      </c>
      <c r="J33" s="34">
        <v>0.31</v>
      </c>
      <c r="K33" s="35">
        <v>210</v>
      </c>
      <c r="L33" s="37" t="e">
        <f t="shared" si="1"/>
        <v>#DIV/0!</v>
      </c>
      <c r="M33" s="38">
        <v>0</v>
      </c>
      <c r="N33" s="39" t="s">
        <v>46</v>
      </c>
      <c r="O33" s="40" t="e">
        <f t="shared" si="2"/>
        <v>#DIV/0!</v>
      </c>
      <c r="P33" s="1"/>
      <c r="R33" s="3"/>
      <c r="S33" s="1"/>
      <c r="T33" s="2"/>
      <c r="V33" s="3"/>
      <c r="W33" s="1"/>
      <c r="X33" s="3"/>
      <c r="Z33" s="4"/>
    </row>
    <row r="34" spans="1:26" ht="15" customHeight="1" x14ac:dyDescent="0.2">
      <c r="A34" s="42" t="s">
        <v>160</v>
      </c>
      <c r="B34" s="27" t="s">
        <v>19</v>
      </c>
      <c r="C34" s="44" t="s">
        <v>199</v>
      </c>
      <c r="D34" s="44" t="s">
        <v>81</v>
      </c>
      <c r="E34" s="33" t="s">
        <v>5</v>
      </c>
      <c r="F34" s="34">
        <v>0</v>
      </c>
      <c r="G34" s="35" t="s">
        <v>52</v>
      </c>
      <c r="H34" s="36" t="e">
        <f t="shared" si="0"/>
        <v>#DIV/0!</v>
      </c>
      <c r="I34" s="33" t="s">
        <v>38</v>
      </c>
      <c r="J34" s="34">
        <v>0.26</v>
      </c>
      <c r="K34" s="35">
        <v>130</v>
      </c>
      <c r="L34" s="37" t="e">
        <f t="shared" si="1"/>
        <v>#DIV/0!</v>
      </c>
      <c r="M34" s="38">
        <v>0</v>
      </c>
      <c r="N34" s="39" t="s">
        <v>46</v>
      </c>
      <c r="O34" s="40">
        <v>0</v>
      </c>
      <c r="P34" s="1"/>
      <c r="R34" s="3"/>
      <c r="S34" s="1"/>
      <c r="T34" s="2"/>
      <c r="V34" s="3"/>
      <c r="W34" s="1"/>
      <c r="X34" s="3"/>
      <c r="Z34" s="4"/>
    </row>
    <row r="35" spans="1:26" ht="15" customHeight="1" x14ac:dyDescent="0.2">
      <c r="A35" s="42" t="s">
        <v>160</v>
      </c>
      <c r="B35" s="27" t="s">
        <v>19</v>
      </c>
      <c r="C35" s="44" t="s">
        <v>199</v>
      </c>
      <c r="D35" s="44" t="s">
        <v>134</v>
      </c>
      <c r="E35" s="33" t="s">
        <v>5</v>
      </c>
      <c r="F35" s="34">
        <v>0</v>
      </c>
      <c r="G35" s="35" t="s">
        <v>52</v>
      </c>
      <c r="H35" s="36" t="e">
        <f t="shared" si="0"/>
        <v>#DIV/0!</v>
      </c>
      <c r="I35" s="33" t="s">
        <v>38</v>
      </c>
      <c r="J35" s="34">
        <v>0.26</v>
      </c>
      <c r="K35" s="35">
        <v>130</v>
      </c>
      <c r="L35" s="37" t="e">
        <f t="shared" si="1"/>
        <v>#DIV/0!</v>
      </c>
      <c r="M35" s="38">
        <v>0</v>
      </c>
      <c r="N35" s="39" t="s">
        <v>46</v>
      </c>
      <c r="O35" s="40">
        <v>0</v>
      </c>
      <c r="P35" s="1"/>
      <c r="R35" s="3"/>
      <c r="S35" s="1"/>
      <c r="T35" s="2"/>
      <c r="V35" s="3"/>
      <c r="W35" s="1"/>
      <c r="X35" s="3"/>
      <c r="Z35" s="4"/>
    </row>
    <row r="36" spans="1:26" ht="15" customHeight="1" x14ac:dyDescent="0.2">
      <c r="A36" s="42" t="s">
        <v>160</v>
      </c>
      <c r="B36" s="27" t="s">
        <v>19</v>
      </c>
      <c r="C36" s="44" t="s">
        <v>199</v>
      </c>
      <c r="D36" s="44" t="s">
        <v>131</v>
      </c>
      <c r="E36" s="33" t="s">
        <v>5</v>
      </c>
      <c r="F36" s="34">
        <v>0</v>
      </c>
      <c r="G36" s="35" t="s">
        <v>52</v>
      </c>
      <c r="H36" s="36" t="e">
        <f t="shared" si="0"/>
        <v>#DIV/0!</v>
      </c>
      <c r="I36" s="33" t="s">
        <v>38</v>
      </c>
      <c r="J36" s="34">
        <v>0.26</v>
      </c>
      <c r="K36" s="35">
        <v>130</v>
      </c>
      <c r="L36" s="37" t="e">
        <f t="shared" si="1"/>
        <v>#DIV/0!</v>
      </c>
      <c r="M36" s="38">
        <v>0</v>
      </c>
      <c r="N36" s="39" t="s">
        <v>46</v>
      </c>
      <c r="O36" s="40">
        <v>0</v>
      </c>
      <c r="P36" s="1"/>
      <c r="R36" s="3"/>
      <c r="S36" s="1"/>
      <c r="T36" s="2"/>
      <c r="V36" s="3"/>
      <c r="W36" s="1"/>
      <c r="X36" s="3"/>
      <c r="Z36" s="4"/>
    </row>
    <row r="37" spans="1:26" ht="15" customHeight="1" x14ac:dyDescent="0.2">
      <c r="A37" s="42" t="s">
        <v>160</v>
      </c>
      <c r="B37" s="27" t="s">
        <v>19</v>
      </c>
      <c r="C37" s="44" t="s">
        <v>199</v>
      </c>
      <c r="D37" s="44" t="s">
        <v>82</v>
      </c>
      <c r="E37" s="33" t="s">
        <v>5</v>
      </c>
      <c r="F37" s="34">
        <v>0</v>
      </c>
      <c r="G37" s="35" t="s">
        <v>52</v>
      </c>
      <c r="H37" s="36" t="e">
        <f t="shared" si="0"/>
        <v>#DIV/0!</v>
      </c>
      <c r="I37" s="33" t="s">
        <v>38</v>
      </c>
      <c r="J37" s="34">
        <v>0.26</v>
      </c>
      <c r="K37" s="35">
        <v>130</v>
      </c>
      <c r="L37" s="37" t="e">
        <f t="shared" si="1"/>
        <v>#DIV/0!</v>
      </c>
      <c r="M37" s="38">
        <v>0</v>
      </c>
      <c r="N37" s="39" t="s">
        <v>46</v>
      </c>
      <c r="O37" s="40">
        <v>0</v>
      </c>
      <c r="P37" s="1"/>
      <c r="R37" s="3"/>
      <c r="S37" s="1"/>
      <c r="T37" s="2"/>
      <c r="V37" s="3"/>
      <c r="W37" s="1"/>
      <c r="X37" s="3"/>
      <c r="Z37" s="4"/>
    </row>
    <row r="38" spans="1:26" ht="15" customHeight="1" x14ac:dyDescent="0.2">
      <c r="A38" s="42" t="s">
        <v>161</v>
      </c>
      <c r="B38" s="27" t="s">
        <v>135</v>
      </c>
      <c r="C38" s="44" t="s">
        <v>200</v>
      </c>
      <c r="D38" s="44" t="s">
        <v>81</v>
      </c>
      <c r="E38" s="33" t="s">
        <v>140</v>
      </c>
      <c r="F38" s="34">
        <v>0</v>
      </c>
      <c r="G38" s="35">
        <v>212.5</v>
      </c>
      <c r="H38" s="36" t="e">
        <f t="shared" si="0"/>
        <v>#DIV/0!</v>
      </c>
      <c r="I38" s="33" t="s">
        <v>38</v>
      </c>
      <c r="J38" s="34">
        <v>0.26</v>
      </c>
      <c r="K38" s="35">
        <v>130</v>
      </c>
      <c r="L38" s="37" t="e">
        <f t="shared" si="1"/>
        <v>#DIV/0!</v>
      </c>
      <c r="M38" s="38">
        <v>0</v>
      </c>
      <c r="N38" s="39" t="s">
        <v>46</v>
      </c>
      <c r="O38" s="40">
        <v>0</v>
      </c>
      <c r="P38" s="1"/>
      <c r="R38" s="3"/>
      <c r="S38" s="1"/>
      <c r="T38" s="2"/>
      <c r="V38" s="3"/>
      <c r="W38" s="1"/>
      <c r="X38" s="3"/>
      <c r="Z38" s="4"/>
    </row>
    <row r="39" spans="1:26" ht="15" customHeight="1" x14ac:dyDescent="0.2">
      <c r="A39" s="42" t="s">
        <v>161</v>
      </c>
      <c r="B39" s="27" t="s">
        <v>20</v>
      </c>
      <c r="C39" s="44" t="s">
        <v>200</v>
      </c>
      <c r="D39" s="44" t="s">
        <v>134</v>
      </c>
      <c r="E39" s="33" t="s">
        <v>101</v>
      </c>
      <c r="F39" s="34">
        <v>0</v>
      </c>
      <c r="G39" s="35">
        <v>0</v>
      </c>
      <c r="H39" s="36" t="e">
        <f t="shared" si="0"/>
        <v>#DIV/0!</v>
      </c>
      <c r="I39" s="33" t="s">
        <v>100</v>
      </c>
      <c r="J39" s="34">
        <v>0</v>
      </c>
      <c r="K39" s="35">
        <v>0</v>
      </c>
      <c r="L39" s="37" t="e">
        <f t="shared" si="1"/>
        <v>#DIV/0!</v>
      </c>
      <c r="M39" s="38">
        <v>16.3</v>
      </c>
      <c r="N39" s="39" t="s">
        <v>141</v>
      </c>
      <c r="O39" s="40">
        <v>0</v>
      </c>
      <c r="P39" s="1"/>
      <c r="R39" s="3"/>
      <c r="S39" s="1"/>
      <c r="T39" s="2"/>
      <c r="V39" s="3"/>
      <c r="W39" s="1"/>
      <c r="X39" s="3"/>
      <c r="Z39" s="4"/>
    </row>
    <row r="40" spans="1:26" ht="15" customHeight="1" x14ac:dyDescent="0.2">
      <c r="A40" s="42" t="s">
        <v>161</v>
      </c>
      <c r="B40" s="27" t="s">
        <v>20</v>
      </c>
      <c r="C40" s="44" t="s">
        <v>200</v>
      </c>
      <c r="D40" s="44" t="s">
        <v>131</v>
      </c>
      <c r="E40" s="33" t="s">
        <v>140</v>
      </c>
      <c r="F40" s="34">
        <v>0</v>
      </c>
      <c r="G40" s="35">
        <v>212.5</v>
      </c>
      <c r="H40" s="36" t="e">
        <f t="shared" si="0"/>
        <v>#DIV/0!</v>
      </c>
      <c r="I40" s="33" t="s">
        <v>38</v>
      </c>
      <c r="J40" s="34">
        <v>0.26</v>
      </c>
      <c r="K40" s="35">
        <v>130</v>
      </c>
      <c r="L40" s="37" t="e">
        <f t="shared" si="1"/>
        <v>#DIV/0!</v>
      </c>
      <c r="M40" s="38">
        <v>0</v>
      </c>
      <c r="N40" s="39" t="s">
        <v>46</v>
      </c>
      <c r="O40" s="40">
        <v>0</v>
      </c>
      <c r="P40" s="1"/>
      <c r="R40" s="3"/>
      <c r="S40" s="1"/>
      <c r="T40" s="2"/>
      <c r="V40" s="3"/>
      <c r="W40" s="1"/>
      <c r="X40" s="3"/>
      <c r="Z40" s="4"/>
    </row>
    <row r="41" spans="1:26" ht="15" customHeight="1" x14ac:dyDescent="0.2">
      <c r="A41" s="42" t="s">
        <v>161</v>
      </c>
      <c r="B41" s="27" t="s">
        <v>20</v>
      </c>
      <c r="C41" s="44" t="s">
        <v>200</v>
      </c>
      <c r="D41" s="44" t="s">
        <v>82</v>
      </c>
      <c r="E41" s="33" t="s">
        <v>5</v>
      </c>
      <c r="F41" s="34">
        <v>0</v>
      </c>
      <c r="G41" s="35" t="s">
        <v>52</v>
      </c>
      <c r="H41" s="36" t="e">
        <f t="shared" si="0"/>
        <v>#DIV/0!</v>
      </c>
      <c r="I41" s="33" t="s">
        <v>38</v>
      </c>
      <c r="J41" s="34">
        <v>0.26</v>
      </c>
      <c r="K41" s="35">
        <v>130</v>
      </c>
      <c r="L41" s="37" t="e">
        <f t="shared" si="1"/>
        <v>#DIV/0!</v>
      </c>
      <c r="M41" s="38">
        <v>0</v>
      </c>
      <c r="N41" s="39" t="s">
        <v>46</v>
      </c>
      <c r="O41" s="40">
        <v>0</v>
      </c>
      <c r="P41" s="1"/>
      <c r="R41" s="3"/>
      <c r="S41" s="1"/>
      <c r="T41" s="2"/>
      <c r="V41" s="3"/>
      <c r="W41" s="1"/>
      <c r="X41" s="3"/>
      <c r="Z41" s="4"/>
    </row>
    <row r="42" spans="1:26" ht="15" customHeight="1" x14ac:dyDescent="0.2">
      <c r="A42" s="42" t="s">
        <v>162</v>
      </c>
      <c r="B42" s="27" t="s">
        <v>21</v>
      </c>
      <c r="C42" s="44" t="s">
        <v>201</v>
      </c>
      <c r="D42" s="44" t="s">
        <v>81</v>
      </c>
      <c r="E42" s="33" t="s">
        <v>6</v>
      </c>
      <c r="F42" s="34">
        <v>0.21299999999999999</v>
      </c>
      <c r="G42" s="35" t="s">
        <v>52</v>
      </c>
      <c r="H42" s="36" t="e">
        <f t="shared" si="0"/>
        <v>#DIV/0!</v>
      </c>
      <c r="I42" s="33" t="s">
        <v>39</v>
      </c>
      <c r="J42" s="34">
        <v>0.26</v>
      </c>
      <c r="K42" s="35">
        <v>130</v>
      </c>
      <c r="L42" s="37" t="e">
        <f t="shared" si="1"/>
        <v>#DIV/0!</v>
      </c>
      <c r="M42" s="38">
        <v>0</v>
      </c>
      <c r="N42" s="39" t="s">
        <v>46</v>
      </c>
      <c r="O42" s="40" t="e">
        <f t="shared" ref="O42:O57" si="3">ROUNDDOWN((H42-L42)*$B$3,0)</f>
        <v>#DIV/0!</v>
      </c>
      <c r="P42" s="1"/>
      <c r="R42" s="3"/>
      <c r="S42" s="1"/>
      <c r="T42" s="2"/>
      <c r="V42" s="3"/>
      <c r="W42" s="1"/>
      <c r="X42" s="3"/>
      <c r="Z42" s="4"/>
    </row>
    <row r="43" spans="1:26" ht="15" customHeight="1" x14ac:dyDescent="0.2">
      <c r="A43" s="42" t="s">
        <v>162</v>
      </c>
      <c r="B43" s="27" t="s">
        <v>96</v>
      </c>
      <c r="C43" s="44" t="s">
        <v>201</v>
      </c>
      <c r="D43" s="44" t="s">
        <v>134</v>
      </c>
      <c r="E43" s="33" t="s">
        <v>6</v>
      </c>
      <c r="F43" s="34">
        <v>0.21299999999999999</v>
      </c>
      <c r="G43" s="35" t="s">
        <v>52</v>
      </c>
      <c r="H43" s="36" t="e">
        <f t="shared" si="0"/>
        <v>#DIV/0!</v>
      </c>
      <c r="I43" s="33" t="s">
        <v>39</v>
      </c>
      <c r="J43" s="34">
        <v>0.26</v>
      </c>
      <c r="K43" s="35">
        <v>130</v>
      </c>
      <c r="L43" s="37" t="e">
        <f t="shared" si="1"/>
        <v>#DIV/0!</v>
      </c>
      <c r="M43" s="38">
        <v>0</v>
      </c>
      <c r="N43" s="39" t="s">
        <v>46</v>
      </c>
      <c r="O43" s="40" t="e">
        <f t="shared" si="3"/>
        <v>#DIV/0!</v>
      </c>
      <c r="P43" s="1"/>
      <c r="R43" s="3"/>
      <c r="S43" s="1"/>
      <c r="T43" s="2"/>
      <c r="V43" s="3"/>
      <c r="W43" s="1"/>
      <c r="X43" s="3"/>
      <c r="Z43" s="4"/>
    </row>
    <row r="44" spans="1:26" ht="15" customHeight="1" x14ac:dyDescent="0.2">
      <c r="A44" s="42" t="s">
        <v>162</v>
      </c>
      <c r="B44" s="27" t="s">
        <v>21</v>
      </c>
      <c r="C44" s="44" t="s">
        <v>201</v>
      </c>
      <c r="D44" s="44" t="s">
        <v>131</v>
      </c>
      <c r="E44" s="33" t="s">
        <v>6</v>
      </c>
      <c r="F44" s="34">
        <v>0.21299999999999999</v>
      </c>
      <c r="G44" s="35" t="s">
        <v>52</v>
      </c>
      <c r="H44" s="36" t="e">
        <f t="shared" si="0"/>
        <v>#DIV/0!</v>
      </c>
      <c r="I44" s="33" t="s">
        <v>39</v>
      </c>
      <c r="J44" s="34">
        <v>0.26</v>
      </c>
      <c r="K44" s="35">
        <v>130</v>
      </c>
      <c r="L44" s="37" t="e">
        <f t="shared" si="1"/>
        <v>#DIV/0!</v>
      </c>
      <c r="M44" s="38">
        <v>0</v>
      </c>
      <c r="N44" s="39" t="s">
        <v>46</v>
      </c>
      <c r="O44" s="40" t="e">
        <f t="shared" si="3"/>
        <v>#DIV/0!</v>
      </c>
      <c r="P44" s="1"/>
      <c r="R44" s="3"/>
      <c r="S44" s="1"/>
      <c r="T44" s="2"/>
      <c r="V44" s="3"/>
      <c r="W44" s="1"/>
      <c r="X44" s="3"/>
      <c r="Z44" s="4"/>
    </row>
    <row r="45" spans="1:26" ht="15" customHeight="1" x14ac:dyDescent="0.2">
      <c r="A45" s="42" t="s">
        <v>162</v>
      </c>
      <c r="B45" s="27" t="s">
        <v>21</v>
      </c>
      <c r="C45" s="44" t="s">
        <v>201</v>
      </c>
      <c r="D45" s="44" t="s">
        <v>82</v>
      </c>
      <c r="E45" s="33" t="s">
        <v>6</v>
      </c>
      <c r="F45" s="34">
        <v>0.21299999999999999</v>
      </c>
      <c r="G45" s="35" t="s">
        <v>52</v>
      </c>
      <c r="H45" s="36" t="e">
        <f t="shared" si="0"/>
        <v>#DIV/0!</v>
      </c>
      <c r="I45" s="33" t="s">
        <v>39</v>
      </c>
      <c r="J45" s="34">
        <v>0.26</v>
      </c>
      <c r="K45" s="35">
        <v>130</v>
      </c>
      <c r="L45" s="37" t="e">
        <f t="shared" si="1"/>
        <v>#DIV/0!</v>
      </c>
      <c r="M45" s="38">
        <v>0</v>
      </c>
      <c r="N45" s="39" t="s">
        <v>46</v>
      </c>
      <c r="O45" s="40" t="e">
        <f t="shared" si="3"/>
        <v>#DIV/0!</v>
      </c>
      <c r="P45" s="1"/>
      <c r="R45" s="3"/>
      <c r="S45" s="1"/>
      <c r="T45" s="2"/>
      <c r="V45" s="3"/>
      <c r="W45" s="1"/>
      <c r="X45" s="3"/>
      <c r="Z45" s="4"/>
    </row>
    <row r="46" spans="1:26" ht="15" customHeight="1" x14ac:dyDescent="0.2">
      <c r="A46" s="42" t="s">
        <v>163</v>
      </c>
      <c r="B46" s="27" t="s">
        <v>22</v>
      </c>
      <c r="C46" s="44" t="s">
        <v>203</v>
      </c>
      <c r="D46" s="44" t="s">
        <v>81</v>
      </c>
      <c r="E46" s="33" t="s">
        <v>3</v>
      </c>
      <c r="F46" s="34">
        <v>0.255</v>
      </c>
      <c r="G46" s="35" t="s">
        <v>50</v>
      </c>
      <c r="H46" s="36" t="e">
        <f t="shared" si="0"/>
        <v>#DIV/0!</v>
      </c>
      <c r="I46" s="33" t="s">
        <v>40</v>
      </c>
      <c r="J46" s="34">
        <v>0.31</v>
      </c>
      <c r="K46" s="35">
        <v>210</v>
      </c>
      <c r="L46" s="37" t="e">
        <f t="shared" si="1"/>
        <v>#DIV/0!</v>
      </c>
      <c r="M46" s="38">
        <v>0</v>
      </c>
      <c r="N46" s="39" t="s">
        <v>46</v>
      </c>
      <c r="O46" s="40" t="e">
        <f t="shared" si="3"/>
        <v>#DIV/0!</v>
      </c>
      <c r="P46" s="1"/>
      <c r="R46" s="3"/>
      <c r="S46" s="1"/>
      <c r="T46" s="2"/>
      <c r="V46" s="3"/>
      <c r="W46" s="1"/>
      <c r="X46" s="3"/>
      <c r="Z46" s="4"/>
    </row>
    <row r="47" spans="1:26" ht="15" customHeight="1" x14ac:dyDescent="0.2">
      <c r="A47" s="42" t="s">
        <v>163</v>
      </c>
      <c r="B47" s="27" t="s">
        <v>97</v>
      </c>
      <c r="C47" s="44" t="s">
        <v>203</v>
      </c>
      <c r="D47" s="44" t="s">
        <v>134</v>
      </c>
      <c r="E47" s="33" t="s">
        <v>3</v>
      </c>
      <c r="F47" s="34">
        <v>0.255</v>
      </c>
      <c r="G47" s="35" t="s">
        <v>50</v>
      </c>
      <c r="H47" s="36" t="e">
        <f t="shared" si="0"/>
        <v>#DIV/0!</v>
      </c>
      <c r="I47" s="33" t="s">
        <v>40</v>
      </c>
      <c r="J47" s="34">
        <v>0.31</v>
      </c>
      <c r="K47" s="35">
        <v>210</v>
      </c>
      <c r="L47" s="37" t="e">
        <f t="shared" si="1"/>
        <v>#DIV/0!</v>
      </c>
      <c r="M47" s="38">
        <v>0</v>
      </c>
      <c r="N47" s="39" t="s">
        <v>46</v>
      </c>
      <c r="O47" s="40" t="e">
        <f t="shared" si="3"/>
        <v>#DIV/0!</v>
      </c>
      <c r="P47" s="1"/>
      <c r="R47" s="3"/>
      <c r="S47" s="1"/>
      <c r="T47" s="2"/>
      <c r="V47" s="3"/>
      <c r="W47" s="1"/>
      <c r="X47" s="3"/>
      <c r="Z47" s="4"/>
    </row>
    <row r="48" spans="1:26" ht="15" customHeight="1" x14ac:dyDescent="0.2">
      <c r="A48" s="42" t="s">
        <v>163</v>
      </c>
      <c r="B48" s="27" t="s">
        <v>22</v>
      </c>
      <c r="C48" s="44" t="s">
        <v>203</v>
      </c>
      <c r="D48" s="44" t="s">
        <v>131</v>
      </c>
      <c r="E48" s="33" t="s">
        <v>3</v>
      </c>
      <c r="F48" s="34">
        <v>0.255</v>
      </c>
      <c r="G48" s="35" t="s">
        <v>50</v>
      </c>
      <c r="H48" s="36" t="e">
        <f t="shared" si="0"/>
        <v>#DIV/0!</v>
      </c>
      <c r="I48" s="33" t="s">
        <v>40</v>
      </c>
      <c r="J48" s="34">
        <v>0.31</v>
      </c>
      <c r="K48" s="35">
        <v>210</v>
      </c>
      <c r="L48" s="37" t="e">
        <f t="shared" si="1"/>
        <v>#DIV/0!</v>
      </c>
      <c r="M48" s="38">
        <v>0</v>
      </c>
      <c r="N48" s="39" t="s">
        <v>46</v>
      </c>
      <c r="O48" s="40" t="e">
        <f t="shared" si="3"/>
        <v>#DIV/0!</v>
      </c>
      <c r="P48" s="1"/>
      <c r="R48" s="3"/>
      <c r="S48" s="1"/>
      <c r="T48" s="2"/>
      <c r="V48" s="3"/>
      <c r="W48" s="1"/>
      <c r="X48" s="3"/>
      <c r="Z48" s="4"/>
    </row>
    <row r="49" spans="1:26" ht="15" customHeight="1" x14ac:dyDescent="0.2">
      <c r="A49" s="42" t="s">
        <v>163</v>
      </c>
      <c r="B49" s="27" t="s">
        <v>22</v>
      </c>
      <c r="C49" s="44" t="s">
        <v>203</v>
      </c>
      <c r="D49" s="44" t="s">
        <v>82</v>
      </c>
      <c r="E49" s="33" t="s">
        <v>3</v>
      </c>
      <c r="F49" s="34">
        <v>0.255</v>
      </c>
      <c r="G49" s="35" t="s">
        <v>50</v>
      </c>
      <c r="H49" s="36" t="e">
        <f t="shared" si="0"/>
        <v>#DIV/0!</v>
      </c>
      <c r="I49" s="33" t="s">
        <v>40</v>
      </c>
      <c r="J49" s="34">
        <v>0.31</v>
      </c>
      <c r="K49" s="35">
        <v>210</v>
      </c>
      <c r="L49" s="37" t="e">
        <f t="shared" si="1"/>
        <v>#DIV/0!</v>
      </c>
      <c r="M49" s="38">
        <v>0</v>
      </c>
      <c r="N49" s="39" t="s">
        <v>46</v>
      </c>
      <c r="O49" s="40" t="e">
        <f t="shared" si="3"/>
        <v>#DIV/0!</v>
      </c>
      <c r="P49" s="1"/>
      <c r="R49" s="3"/>
      <c r="S49" s="1"/>
      <c r="T49" s="2"/>
      <c r="V49" s="3"/>
      <c r="W49" s="1"/>
      <c r="X49" s="3"/>
      <c r="Z49" s="4"/>
    </row>
    <row r="50" spans="1:26" ht="15" customHeight="1" x14ac:dyDescent="0.2">
      <c r="A50" s="42" t="s">
        <v>164</v>
      </c>
      <c r="B50" s="27" t="s">
        <v>99</v>
      </c>
      <c r="C50" s="44" t="s">
        <v>203</v>
      </c>
      <c r="D50" s="44" t="s">
        <v>81</v>
      </c>
      <c r="E50" s="33" t="s">
        <v>4</v>
      </c>
      <c r="F50" s="34">
        <v>0.255</v>
      </c>
      <c r="G50" s="35" t="s">
        <v>53</v>
      </c>
      <c r="H50" s="36" t="e">
        <f t="shared" si="0"/>
        <v>#DIV/0!</v>
      </c>
      <c r="I50" s="33" t="s">
        <v>40</v>
      </c>
      <c r="J50" s="34">
        <v>0.31</v>
      </c>
      <c r="K50" s="35">
        <v>210</v>
      </c>
      <c r="L50" s="37" t="e">
        <f t="shared" si="1"/>
        <v>#DIV/0!</v>
      </c>
      <c r="M50" s="38">
        <v>0</v>
      </c>
      <c r="N50" s="39" t="s">
        <v>46</v>
      </c>
      <c r="O50" s="40" t="e">
        <f t="shared" si="3"/>
        <v>#DIV/0!</v>
      </c>
      <c r="P50" s="1"/>
      <c r="R50" s="3"/>
      <c r="S50" s="1"/>
      <c r="T50" s="2"/>
      <c r="V50" s="3"/>
      <c r="W50" s="1"/>
      <c r="X50" s="3"/>
      <c r="Z50" s="4"/>
    </row>
    <row r="51" spans="1:26" ht="15" customHeight="1" x14ac:dyDescent="0.2">
      <c r="A51" s="42" t="s">
        <v>164</v>
      </c>
      <c r="B51" s="27" t="s">
        <v>23</v>
      </c>
      <c r="C51" s="44" t="s">
        <v>203</v>
      </c>
      <c r="D51" s="44" t="s">
        <v>134</v>
      </c>
      <c r="E51" s="33" t="s">
        <v>4</v>
      </c>
      <c r="F51" s="34">
        <v>0.255</v>
      </c>
      <c r="G51" s="35" t="s">
        <v>53</v>
      </c>
      <c r="H51" s="36" t="e">
        <f t="shared" si="0"/>
        <v>#DIV/0!</v>
      </c>
      <c r="I51" s="33" t="s">
        <v>40</v>
      </c>
      <c r="J51" s="34">
        <v>0.31</v>
      </c>
      <c r="K51" s="35">
        <v>210</v>
      </c>
      <c r="L51" s="37" t="e">
        <f t="shared" si="1"/>
        <v>#DIV/0!</v>
      </c>
      <c r="M51" s="38">
        <v>0</v>
      </c>
      <c r="N51" s="39" t="s">
        <v>46</v>
      </c>
      <c r="O51" s="40" t="e">
        <f t="shared" si="3"/>
        <v>#DIV/0!</v>
      </c>
      <c r="P51" s="1"/>
      <c r="R51" s="3"/>
      <c r="S51" s="1"/>
      <c r="T51" s="2"/>
      <c r="V51" s="3"/>
      <c r="W51" s="1"/>
      <c r="X51" s="3"/>
      <c r="Z51" s="4"/>
    </row>
    <row r="52" spans="1:26" ht="15" customHeight="1" x14ac:dyDescent="0.2">
      <c r="A52" s="42" t="s">
        <v>164</v>
      </c>
      <c r="B52" s="27" t="s">
        <v>23</v>
      </c>
      <c r="C52" s="44" t="s">
        <v>203</v>
      </c>
      <c r="D52" s="44" t="s">
        <v>131</v>
      </c>
      <c r="E52" s="33" t="s">
        <v>4</v>
      </c>
      <c r="F52" s="34">
        <v>0.255</v>
      </c>
      <c r="G52" s="35" t="s">
        <v>53</v>
      </c>
      <c r="H52" s="36" t="e">
        <f t="shared" si="0"/>
        <v>#DIV/0!</v>
      </c>
      <c r="I52" s="33" t="s">
        <v>40</v>
      </c>
      <c r="J52" s="34">
        <v>0.31</v>
      </c>
      <c r="K52" s="35">
        <v>210</v>
      </c>
      <c r="L52" s="37" t="e">
        <f t="shared" si="1"/>
        <v>#DIV/0!</v>
      </c>
      <c r="M52" s="38">
        <v>0</v>
      </c>
      <c r="N52" s="39" t="s">
        <v>46</v>
      </c>
      <c r="O52" s="40" t="e">
        <f t="shared" si="3"/>
        <v>#DIV/0!</v>
      </c>
      <c r="P52" s="1"/>
      <c r="R52" s="3"/>
      <c r="S52" s="1"/>
      <c r="T52" s="2"/>
      <c r="V52" s="3"/>
      <c r="W52" s="1"/>
      <c r="X52" s="3"/>
      <c r="Z52" s="4"/>
    </row>
    <row r="53" spans="1:26" ht="15" customHeight="1" x14ac:dyDescent="0.2">
      <c r="A53" s="42" t="s">
        <v>164</v>
      </c>
      <c r="B53" s="27" t="s">
        <v>99</v>
      </c>
      <c r="C53" s="44" t="s">
        <v>203</v>
      </c>
      <c r="D53" s="44" t="s">
        <v>82</v>
      </c>
      <c r="E53" s="33" t="s">
        <v>4</v>
      </c>
      <c r="F53" s="34">
        <v>0.255</v>
      </c>
      <c r="G53" s="35" t="s">
        <v>51</v>
      </c>
      <c r="H53" s="36" t="e">
        <f t="shared" si="0"/>
        <v>#DIV/0!</v>
      </c>
      <c r="I53" s="33" t="s">
        <v>40</v>
      </c>
      <c r="J53" s="34">
        <v>0.31</v>
      </c>
      <c r="K53" s="35">
        <v>210</v>
      </c>
      <c r="L53" s="37" t="e">
        <f t="shared" si="1"/>
        <v>#DIV/0!</v>
      </c>
      <c r="M53" s="38">
        <v>0</v>
      </c>
      <c r="N53" s="39" t="s">
        <v>46</v>
      </c>
      <c r="O53" s="40" t="e">
        <f t="shared" si="3"/>
        <v>#DIV/0!</v>
      </c>
      <c r="P53" s="1"/>
      <c r="R53" s="3"/>
      <c r="S53" s="1"/>
      <c r="T53" s="2"/>
      <c r="V53" s="3"/>
      <c r="W53" s="1"/>
      <c r="X53" s="3"/>
      <c r="Z53" s="4"/>
    </row>
    <row r="54" spans="1:26" ht="15" customHeight="1" x14ac:dyDescent="0.2">
      <c r="A54" s="42" t="s">
        <v>165</v>
      </c>
      <c r="B54" s="27" t="s">
        <v>24</v>
      </c>
      <c r="C54" s="44" t="s">
        <v>198</v>
      </c>
      <c r="D54" s="44" t="s">
        <v>81</v>
      </c>
      <c r="E54" s="33" t="s">
        <v>7</v>
      </c>
      <c r="F54" s="34">
        <v>0.29799999999999999</v>
      </c>
      <c r="G54" s="35" t="s">
        <v>52</v>
      </c>
      <c r="H54" s="36" t="e">
        <f t="shared" si="0"/>
        <v>#DIV/0!</v>
      </c>
      <c r="I54" s="33" t="s">
        <v>41</v>
      </c>
      <c r="J54" s="34">
        <v>0.36</v>
      </c>
      <c r="K54" s="35">
        <v>130</v>
      </c>
      <c r="L54" s="37" t="e">
        <f t="shared" si="1"/>
        <v>#DIV/0!</v>
      </c>
      <c r="M54" s="38">
        <v>0</v>
      </c>
      <c r="N54" s="39" t="s">
        <v>46</v>
      </c>
      <c r="O54" s="40" t="e">
        <f t="shared" si="3"/>
        <v>#DIV/0!</v>
      </c>
      <c r="P54" s="1"/>
      <c r="R54" s="3"/>
      <c r="S54" s="1"/>
      <c r="T54" s="2"/>
      <c r="V54" s="3"/>
      <c r="W54" s="1"/>
      <c r="X54" s="3"/>
      <c r="Z54" s="4"/>
    </row>
    <row r="55" spans="1:26" ht="15" customHeight="1" x14ac:dyDescent="0.2">
      <c r="A55" s="42" t="s">
        <v>165</v>
      </c>
      <c r="B55" s="27" t="s">
        <v>24</v>
      </c>
      <c r="C55" s="44" t="s">
        <v>198</v>
      </c>
      <c r="D55" s="44" t="s">
        <v>134</v>
      </c>
      <c r="E55" s="33" t="s">
        <v>7</v>
      </c>
      <c r="F55" s="34">
        <v>0.29799999999999999</v>
      </c>
      <c r="G55" s="35" t="s">
        <v>52</v>
      </c>
      <c r="H55" s="36" t="e">
        <f t="shared" si="0"/>
        <v>#DIV/0!</v>
      </c>
      <c r="I55" s="33" t="s">
        <v>41</v>
      </c>
      <c r="J55" s="34">
        <v>0.36</v>
      </c>
      <c r="K55" s="35">
        <v>130</v>
      </c>
      <c r="L55" s="37" t="e">
        <f t="shared" si="1"/>
        <v>#DIV/0!</v>
      </c>
      <c r="M55" s="38">
        <v>0</v>
      </c>
      <c r="N55" s="39" t="s">
        <v>46</v>
      </c>
      <c r="O55" s="40" t="e">
        <f t="shared" si="3"/>
        <v>#DIV/0!</v>
      </c>
      <c r="P55" s="1"/>
      <c r="R55" s="3"/>
      <c r="S55" s="1"/>
      <c r="T55" s="2"/>
      <c r="V55" s="3"/>
      <c r="W55" s="1"/>
      <c r="X55" s="3"/>
      <c r="Z55" s="4"/>
    </row>
    <row r="56" spans="1:26" ht="15" customHeight="1" x14ac:dyDescent="0.2">
      <c r="A56" s="42" t="s">
        <v>165</v>
      </c>
      <c r="B56" s="27" t="s">
        <v>24</v>
      </c>
      <c r="C56" s="44" t="s">
        <v>198</v>
      </c>
      <c r="D56" s="44" t="s">
        <v>131</v>
      </c>
      <c r="E56" s="33" t="s">
        <v>7</v>
      </c>
      <c r="F56" s="34">
        <v>0.29799999999999999</v>
      </c>
      <c r="G56" s="35" t="s">
        <v>52</v>
      </c>
      <c r="H56" s="36" t="e">
        <f t="shared" si="0"/>
        <v>#DIV/0!</v>
      </c>
      <c r="I56" s="33" t="s">
        <v>41</v>
      </c>
      <c r="J56" s="34">
        <v>0.36</v>
      </c>
      <c r="K56" s="35">
        <v>130</v>
      </c>
      <c r="L56" s="37" t="e">
        <f t="shared" si="1"/>
        <v>#DIV/0!</v>
      </c>
      <c r="M56" s="38">
        <v>0</v>
      </c>
      <c r="N56" s="39" t="s">
        <v>46</v>
      </c>
      <c r="O56" s="40" t="e">
        <f t="shared" si="3"/>
        <v>#DIV/0!</v>
      </c>
      <c r="P56" s="1"/>
      <c r="R56" s="3"/>
      <c r="S56" s="1"/>
      <c r="T56" s="2"/>
      <c r="V56" s="3"/>
      <c r="W56" s="1"/>
      <c r="X56" s="3"/>
      <c r="Z56" s="4"/>
    </row>
    <row r="57" spans="1:26" ht="15" customHeight="1" x14ac:dyDescent="0.2">
      <c r="A57" s="42" t="s">
        <v>165</v>
      </c>
      <c r="B57" s="27" t="s">
        <v>24</v>
      </c>
      <c r="C57" s="44" t="s">
        <v>198</v>
      </c>
      <c r="D57" s="44" t="s">
        <v>82</v>
      </c>
      <c r="E57" s="33" t="s">
        <v>7</v>
      </c>
      <c r="F57" s="34">
        <v>0.29799999999999999</v>
      </c>
      <c r="G57" s="35" t="s">
        <v>52</v>
      </c>
      <c r="H57" s="36" t="e">
        <f t="shared" si="0"/>
        <v>#DIV/0!</v>
      </c>
      <c r="I57" s="33" t="s">
        <v>41</v>
      </c>
      <c r="J57" s="34">
        <v>0.36</v>
      </c>
      <c r="K57" s="35">
        <v>130</v>
      </c>
      <c r="L57" s="37" t="e">
        <f t="shared" si="1"/>
        <v>#DIV/0!</v>
      </c>
      <c r="M57" s="38">
        <v>0</v>
      </c>
      <c r="N57" s="39" t="s">
        <v>46</v>
      </c>
      <c r="O57" s="40" t="e">
        <f t="shared" si="3"/>
        <v>#DIV/0!</v>
      </c>
      <c r="P57" s="1"/>
      <c r="R57" s="3"/>
      <c r="S57" s="1"/>
      <c r="T57" s="2"/>
      <c r="V57" s="3"/>
      <c r="W57" s="1"/>
      <c r="X57" s="3"/>
      <c r="Z57" s="4"/>
    </row>
    <row r="58" spans="1:26" ht="15" customHeight="1" x14ac:dyDescent="0.2">
      <c r="A58" s="42" t="s">
        <v>166</v>
      </c>
      <c r="B58" s="27" t="s">
        <v>25</v>
      </c>
      <c r="C58" s="44" t="s">
        <v>204</v>
      </c>
      <c r="D58" s="44" t="s">
        <v>81</v>
      </c>
      <c r="E58" s="33" t="s">
        <v>8</v>
      </c>
      <c r="F58" s="34"/>
      <c r="G58" s="35"/>
      <c r="H58" s="36"/>
      <c r="I58" s="33" t="s">
        <v>35</v>
      </c>
      <c r="J58" s="34"/>
      <c r="K58" s="35"/>
      <c r="L58" s="37"/>
      <c r="M58" s="38">
        <v>405</v>
      </c>
      <c r="N58" s="41" t="s">
        <v>10</v>
      </c>
      <c r="O58" s="40">
        <f t="shared" ref="O58:O65" si="4">ROUNDDOWN(M58*$B$3,0)</f>
        <v>0</v>
      </c>
      <c r="P58" s="1"/>
      <c r="R58" s="3"/>
      <c r="S58" s="1"/>
      <c r="T58" s="2"/>
      <c r="V58" s="3"/>
      <c r="W58" s="1"/>
      <c r="X58" s="3"/>
      <c r="Z58" s="4"/>
    </row>
    <row r="59" spans="1:26" ht="15" customHeight="1" x14ac:dyDescent="0.2">
      <c r="A59" s="42" t="s">
        <v>166</v>
      </c>
      <c r="B59" s="27" t="s">
        <v>98</v>
      </c>
      <c r="C59" s="44" t="s">
        <v>204</v>
      </c>
      <c r="D59" s="44" t="s">
        <v>134</v>
      </c>
      <c r="E59" s="33" t="s">
        <v>8</v>
      </c>
      <c r="F59" s="34"/>
      <c r="G59" s="35"/>
      <c r="H59" s="36"/>
      <c r="I59" s="33" t="s">
        <v>35</v>
      </c>
      <c r="J59" s="34"/>
      <c r="K59" s="35"/>
      <c r="L59" s="37"/>
      <c r="M59" s="38">
        <v>405</v>
      </c>
      <c r="N59" s="41" t="s">
        <v>10</v>
      </c>
      <c r="O59" s="40">
        <f t="shared" si="4"/>
        <v>0</v>
      </c>
      <c r="P59" s="1"/>
      <c r="R59" s="3"/>
      <c r="S59" s="1"/>
      <c r="T59" s="2"/>
      <c r="V59" s="3"/>
      <c r="W59" s="1"/>
      <c r="X59" s="3"/>
      <c r="Z59" s="4"/>
    </row>
    <row r="60" spans="1:26" ht="15" customHeight="1" x14ac:dyDescent="0.2">
      <c r="A60" s="42" t="s">
        <v>166</v>
      </c>
      <c r="B60" s="27" t="s">
        <v>25</v>
      </c>
      <c r="C60" s="44" t="s">
        <v>204</v>
      </c>
      <c r="D60" s="44" t="s">
        <v>131</v>
      </c>
      <c r="E60" s="33" t="s">
        <v>8</v>
      </c>
      <c r="F60" s="34"/>
      <c r="G60" s="35"/>
      <c r="H60" s="36"/>
      <c r="I60" s="33" t="s">
        <v>35</v>
      </c>
      <c r="J60" s="34"/>
      <c r="K60" s="35"/>
      <c r="L60" s="37"/>
      <c r="M60" s="38">
        <v>405</v>
      </c>
      <c r="N60" s="41" t="s">
        <v>10</v>
      </c>
      <c r="O60" s="40">
        <f t="shared" si="4"/>
        <v>0</v>
      </c>
      <c r="P60" s="1"/>
      <c r="R60" s="3"/>
      <c r="S60" s="1"/>
      <c r="T60" s="2"/>
      <c r="V60" s="3"/>
      <c r="W60" s="1"/>
      <c r="X60" s="3"/>
      <c r="Z60" s="4"/>
    </row>
    <row r="61" spans="1:26" ht="15" customHeight="1" x14ac:dyDescent="0.2">
      <c r="A61" s="42" t="s">
        <v>166</v>
      </c>
      <c r="B61" s="27" t="s">
        <v>25</v>
      </c>
      <c r="C61" s="44" t="s">
        <v>204</v>
      </c>
      <c r="D61" s="44" t="s">
        <v>82</v>
      </c>
      <c r="E61" s="33" t="s">
        <v>8</v>
      </c>
      <c r="F61" s="34"/>
      <c r="G61" s="35"/>
      <c r="H61" s="36"/>
      <c r="I61" s="33" t="s">
        <v>35</v>
      </c>
      <c r="J61" s="34"/>
      <c r="K61" s="35"/>
      <c r="L61" s="37"/>
      <c r="M61" s="38">
        <v>405</v>
      </c>
      <c r="N61" s="41" t="s">
        <v>10</v>
      </c>
      <c r="O61" s="40">
        <f t="shared" si="4"/>
        <v>0</v>
      </c>
      <c r="P61" s="1"/>
      <c r="R61" s="3"/>
      <c r="S61" s="1"/>
      <c r="T61" s="2"/>
      <c r="V61" s="3"/>
      <c r="W61" s="1"/>
      <c r="X61" s="3"/>
      <c r="Z61" s="4"/>
    </row>
    <row r="62" spans="1:26" ht="15" customHeight="1" x14ac:dyDescent="0.2">
      <c r="A62" s="42" t="s">
        <v>167</v>
      </c>
      <c r="B62" s="27" t="s">
        <v>26</v>
      </c>
      <c r="C62" s="44" t="s">
        <v>205</v>
      </c>
      <c r="D62" s="44" t="s">
        <v>81</v>
      </c>
      <c r="E62" s="33" t="s">
        <v>9</v>
      </c>
      <c r="F62" s="34"/>
      <c r="G62" s="35"/>
      <c r="H62" s="36"/>
      <c r="I62" s="33" t="s">
        <v>36</v>
      </c>
      <c r="J62" s="34"/>
      <c r="K62" s="35"/>
      <c r="L62" s="37"/>
      <c r="M62" s="38">
        <v>199</v>
      </c>
      <c r="N62" s="41" t="s">
        <v>11</v>
      </c>
      <c r="O62" s="40">
        <f t="shared" si="4"/>
        <v>0</v>
      </c>
      <c r="P62" s="1"/>
      <c r="R62" s="3"/>
      <c r="S62" s="1"/>
      <c r="T62" s="2"/>
      <c r="V62" s="3"/>
      <c r="W62" s="1"/>
      <c r="X62" s="3"/>
      <c r="Z62" s="4"/>
    </row>
    <row r="63" spans="1:26" ht="15" customHeight="1" x14ac:dyDescent="0.2">
      <c r="A63" s="42" t="s">
        <v>167</v>
      </c>
      <c r="B63" s="27" t="s">
        <v>26</v>
      </c>
      <c r="C63" s="44" t="s">
        <v>205</v>
      </c>
      <c r="D63" s="44" t="s">
        <v>134</v>
      </c>
      <c r="E63" s="33" t="s">
        <v>9</v>
      </c>
      <c r="F63" s="34"/>
      <c r="G63" s="35"/>
      <c r="H63" s="36"/>
      <c r="I63" s="33" t="s">
        <v>36</v>
      </c>
      <c r="J63" s="34"/>
      <c r="K63" s="35"/>
      <c r="L63" s="37"/>
      <c r="M63" s="38">
        <v>199</v>
      </c>
      <c r="N63" s="41" t="s">
        <v>11</v>
      </c>
      <c r="O63" s="40">
        <f t="shared" si="4"/>
        <v>0</v>
      </c>
      <c r="P63" s="1"/>
      <c r="R63" s="3"/>
      <c r="S63" s="1"/>
      <c r="T63" s="2"/>
      <c r="V63" s="3"/>
      <c r="W63" s="1"/>
      <c r="X63" s="3"/>
      <c r="Z63" s="4"/>
    </row>
    <row r="64" spans="1:26" ht="15" customHeight="1" x14ac:dyDescent="0.2">
      <c r="A64" s="42" t="s">
        <v>167</v>
      </c>
      <c r="B64" s="27" t="s">
        <v>26</v>
      </c>
      <c r="C64" s="44" t="s">
        <v>205</v>
      </c>
      <c r="D64" s="44" t="s">
        <v>131</v>
      </c>
      <c r="E64" s="33" t="s">
        <v>9</v>
      </c>
      <c r="F64" s="34"/>
      <c r="G64" s="35"/>
      <c r="H64" s="36"/>
      <c r="I64" s="33" t="s">
        <v>36</v>
      </c>
      <c r="J64" s="34"/>
      <c r="K64" s="35"/>
      <c r="L64" s="37"/>
      <c r="M64" s="38">
        <v>199</v>
      </c>
      <c r="N64" s="41" t="s">
        <v>11</v>
      </c>
      <c r="O64" s="40">
        <f t="shared" si="4"/>
        <v>0</v>
      </c>
      <c r="P64" s="1"/>
      <c r="R64" s="3"/>
      <c r="S64" s="1"/>
      <c r="T64" s="2"/>
      <c r="V64" s="3"/>
      <c r="W64" s="1"/>
      <c r="X64" s="3"/>
      <c r="Z64" s="4"/>
    </row>
    <row r="65" spans="1:26" ht="15" customHeight="1" x14ac:dyDescent="0.2">
      <c r="A65" s="42" t="s">
        <v>167</v>
      </c>
      <c r="B65" s="27" t="s">
        <v>26</v>
      </c>
      <c r="C65" s="44" t="s">
        <v>205</v>
      </c>
      <c r="D65" s="44" t="s">
        <v>82</v>
      </c>
      <c r="E65" s="33" t="s">
        <v>9</v>
      </c>
      <c r="F65" s="34"/>
      <c r="G65" s="35"/>
      <c r="H65" s="36"/>
      <c r="I65" s="33" t="s">
        <v>36</v>
      </c>
      <c r="J65" s="34"/>
      <c r="K65" s="35"/>
      <c r="L65" s="37"/>
      <c r="M65" s="38">
        <v>199</v>
      </c>
      <c r="N65" s="41" t="s">
        <v>11</v>
      </c>
      <c r="O65" s="40">
        <f t="shared" si="4"/>
        <v>0</v>
      </c>
      <c r="P65" s="1"/>
      <c r="R65" s="3"/>
      <c r="S65" s="1"/>
      <c r="T65" s="2"/>
      <c r="V65" s="3"/>
      <c r="W65" s="1"/>
      <c r="X65" s="3"/>
      <c r="Z65" s="4"/>
    </row>
    <row r="66" spans="1:26" ht="15" customHeight="1" x14ac:dyDescent="0.2">
      <c r="A66" s="42" t="s">
        <v>168</v>
      </c>
      <c r="B66" s="27" t="s">
        <v>27</v>
      </c>
      <c r="C66" s="44" t="s">
        <v>206</v>
      </c>
      <c r="D66" s="44" t="s">
        <v>81</v>
      </c>
      <c r="E66" s="33" t="s">
        <v>0</v>
      </c>
      <c r="F66" s="34">
        <v>0.29799999999999999</v>
      </c>
      <c r="G66" s="35" t="s">
        <v>49</v>
      </c>
      <c r="H66" s="36" t="e">
        <f t="shared" ref="H66:H77" si="5">($F$2*F66)+G66</f>
        <v>#DIV/0!</v>
      </c>
      <c r="I66" s="33" t="s">
        <v>42</v>
      </c>
      <c r="J66" s="34">
        <v>0.36</v>
      </c>
      <c r="K66" s="35">
        <v>200</v>
      </c>
      <c r="L66" s="37" t="e">
        <f t="shared" ref="L66:L77" si="6">($F$2*J66)+K66</f>
        <v>#DIV/0!</v>
      </c>
      <c r="M66" s="38">
        <v>0</v>
      </c>
      <c r="N66" s="39" t="s">
        <v>46</v>
      </c>
      <c r="O66" s="40" t="e">
        <f t="shared" ref="O66:O77" si="7">ROUNDDOWN((H66-L66)*$B$3,0)</f>
        <v>#DIV/0!</v>
      </c>
      <c r="P66" s="1"/>
      <c r="R66" s="3"/>
      <c r="S66" s="1"/>
      <c r="T66" s="2"/>
      <c r="V66" s="3"/>
      <c r="W66" s="1"/>
      <c r="X66" s="3"/>
      <c r="Z66" s="4"/>
    </row>
    <row r="67" spans="1:26" ht="15" customHeight="1" x14ac:dyDescent="0.2">
      <c r="A67" s="42" t="s">
        <v>168</v>
      </c>
      <c r="B67" s="27" t="s">
        <v>27</v>
      </c>
      <c r="C67" s="44" t="s">
        <v>206</v>
      </c>
      <c r="D67" s="44" t="s">
        <v>134</v>
      </c>
      <c r="E67" s="33" t="s">
        <v>0</v>
      </c>
      <c r="F67" s="34">
        <v>0.29799999999999999</v>
      </c>
      <c r="G67" s="35" t="s">
        <v>49</v>
      </c>
      <c r="H67" s="36" t="e">
        <f t="shared" si="5"/>
        <v>#DIV/0!</v>
      </c>
      <c r="I67" s="33" t="s">
        <v>42</v>
      </c>
      <c r="J67" s="34">
        <v>0.36</v>
      </c>
      <c r="K67" s="35">
        <v>200</v>
      </c>
      <c r="L67" s="37" t="e">
        <f t="shared" si="6"/>
        <v>#DIV/0!</v>
      </c>
      <c r="M67" s="38">
        <v>0</v>
      </c>
      <c r="N67" s="39" t="s">
        <v>46</v>
      </c>
      <c r="O67" s="40" t="e">
        <f t="shared" si="7"/>
        <v>#DIV/0!</v>
      </c>
      <c r="P67" s="1"/>
      <c r="R67" s="3"/>
      <c r="S67" s="1"/>
      <c r="T67" s="2"/>
      <c r="V67" s="3"/>
      <c r="W67" s="1"/>
      <c r="X67" s="3"/>
      <c r="Z67" s="4"/>
    </row>
    <row r="68" spans="1:26" ht="15" customHeight="1" x14ac:dyDescent="0.2">
      <c r="A68" s="42" t="s">
        <v>168</v>
      </c>
      <c r="B68" s="27" t="s">
        <v>27</v>
      </c>
      <c r="C68" s="44" t="s">
        <v>206</v>
      </c>
      <c r="D68" s="44" t="s">
        <v>131</v>
      </c>
      <c r="E68" s="33" t="s">
        <v>0</v>
      </c>
      <c r="F68" s="34">
        <v>0.29799999999999999</v>
      </c>
      <c r="G68" s="35" t="s">
        <v>49</v>
      </c>
      <c r="H68" s="36" t="e">
        <f t="shared" si="5"/>
        <v>#DIV/0!</v>
      </c>
      <c r="I68" s="33" t="s">
        <v>42</v>
      </c>
      <c r="J68" s="34">
        <v>0.36</v>
      </c>
      <c r="K68" s="35">
        <v>200</v>
      </c>
      <c r="L68" s="37" t="e">
        <f t="shared" si="6"/>
        <v>#DIV/0!</v>
      </c>
      <c r="M68" s="38">
        <v>0</v>
      </c>
      <c r="N68" s="39" t="s">
        <v>46</v>
      </c>
      <c r="O68" s="40" t="e">
        <f t="shared" si="7"/>
        <v>#DIV/0!</v>
      </c>
      <c r="P68" s="1"/>
      <c r="R68" s="3"/>
      <c r="S68" s="1"/>
      <c r="T68" s="2"/>
      <c r="V68" s="3"/>
      <c r="W68" s="1"/>
      <c r="X68" s="3"/>
      <c r="Z68" s="4"/>
    </row>
    <row r="69" spans="1:26" ht="15" customHeight="1" x14ac:dyDescent="0.2">
      <c r="A69" s="42" t="s">
        <v>168</v>
      </c>
      <c r="B69" s="27" t="s">
        <v>27</v>
      </c>
      <c r="C69" s="44" t="s">
        <v>206</v>
      </c>
      <c r="D69" s="44" t="s">
        <v>82</v>
      </c>
      <c r="E69" s="33" t="s">
        <v>0</v>
      </c>
      <c r="F69" s="34">
        <v>0.29799999999999999</v>
      </c>
      <c r="G69" s="35" t="s">
        <v>49</v>
      </c>
      <c r="H69" s="36" t="e">
        <f t="shared" si="5"/>
        <v>#DIV/0!</v>
      </c>
      <c r="I69" s="33" t="s">
        <v>42</v>
      </c>
      <c r="J69" s="34">
        <v>0.36</v>
      </c>
      <c r="K69" s="35">
        <v>200</v>
      </c>
      <c r="L69" s="37" t="e">
        <f t="shared" si="6"/>
        <v>#DIV/0!</v>
      </c>
      <c r="M69" s="38">
        <v>0</v>
      </c>
      <c r="N69" s="39" t="s">
        <v>46</v>
      </c>
      <c r="O69" s="40" t="e">
        <f t="shared" si="7"/>
        <v>#DIV/0!</v>
      </c>
      <c r="P69" s="1"/>
      <c r="R69" s="3"/>
      <c r="S69" s="1"/>
      <c r="T69" s="2"/>
      <c r="V69" s="3"/>
      <c r="W69" s="1"/>
      <c r="X69" s="3"/>
      <c r="Z69" s="4"/>
    </row>
    <row r="70" spans="1:26" ht="15" customHeight="1" x14ac:dyDescent="0.2">
      <c r="A70" s="42" t="s">
        <v>169</v>
      </c>
      <c r="B70" s="27" t="s">
        <v>28</v>
      </c>
      <c r="C70" s="44" t="s">
        <v>206</v>
      </c>
      <c r="D70" s="44" t="s">
        <v>81</v>
      </c>
      <c r="E70" s="33" t="s">
        <v>12</v>
      </c>
      <c r="F70" s="34">
        <v>0.29799999999999999</v>
      </c>
      <c r="G70" s="35" t="s">
        <v>54</v>
      </c>
      <c r="H70" s="36" t="e">
        <f t="shared" si="5"/>
        <v>#DIV/0!</v>
      </c>
      <c r="I70" s="33" t="s">
        <v>43</v>
      </c>
      <c r="J70" s="34">
        <v>0.36</v>
      </c>
      <c r="K70" s="35">
        <v>200</v>
      </c>
      <c r="L70" s="37" t="e">
        <f t="shared" si="6"/>
        <v>#DIV/0!</v>
      </c>
      <c r="M70" s="38">
        <v>0</v>
      </c>
      <c r="N70" s="39" t="s">
        <v>46</v>
      </c>
      <c r="O70" s="40" t="e">
        <f t="shared" si="7"/>
        <v>#DIV/0!</v>
      </c>
      <c r="P70" s="1"/>
      <c r="R70" s="3"/>
      <c r="S70" s="1"/>
      <c r="T70" s="2"/>
      <c r="V70" s="3"/>
      <c r="W70" s="1"/>
      <c r="X70" s="3"/>
      <c r="Z70" s="4"/>
    </row>
    <row r="71" spans="1:26" ht="15" customHeight="1" x14ac:dyDescent="0.2">
      <c r="A71" s="42" t="s">
        <v>169</v>
      </c>
      <c r="B71" s="27" t="s">
        <v>28</v>
      </c>
      <c r="C71" s="44" t="s">
        <v>206</v>
      </c>
      <c r="D71" s="44" t="s">
        <v>134</v>
      </c>
      <c r="E71" s="33" t="s">
        <v>12</v>
      </c>
      <c r="F71" s="34">
        <v>0.29799999999999999</v>
      </c>
      <c r="G71" s="35" t="s">
        <v>54</v>
      </c>
      <c r="H71" s="36" t="e">
        <f t="shared" si="5"/>
        <v>#DIV/0!</v>
      </c>
      <c r="I71" s="33" t="s">
        <v>43</v>
      </c>
      <c r="J71" s="34">
        <v>0.36</v>
      </c>
      <c r="K71" s="35">
        <v>200</v>
      </c>
      <c r="L71" s="37" t="e">
        <f t="shared" si="6"/>
        <v>#DIV/0!</v>
      </c>
      <c r="M71" s="38">
        <v>0</v>
      </c>
      <c r="N71" s="39" t="s">
        <v>46</v>
      </c>
      <c r="O71" s="40" t="e">
        <f t="shared" si="7"/>
        <v>#DIV/0!</v>
      </c>
      <c r="P71" s="1"/>
      <c r="R71" s="3"/>
      <c r="S71" s="1"/>
      <c r="T71" s="2"/>
      <c r="V71" s="3"/>
      <c r="W71" s="1"/>
      <c r="X71" s="3"/>
      <c r="Z71" s="4"/>
    </row>
    <row r="72" spans="1:26" ht="15" customHeight="1" x14ac:dyDescent="0.2">
      <c r="A72" s="42" t="s">
        <v>169</v>
      </c>
      <c r="B72" s="27" t="s">
        <v>28</v>
      </c>
      <c r="C72" s="44" t="s">
        <v>206</v>
      </c>
      <c r="D72" s="44" t="s">
        <v>131</v>
      </c>
      <c r="E72" s="33" t="s">
        <v>12</v>
      </c>
      <c r="F72" s="34">
        <v>0.29799999999999999</v>
      </c>
      <c r="G72" s="35" t="s">
        <v>54</v>
      </c>
      <c r="H72" s="36" t="e">
        <f t="shared" si="5"/>
        <v>#DIV/0!</v>
      </c>
      <c r="I72" s="33" t="s">
        <v>43</v>
      </c>
      <c r="J72" s="34">
        <v>0.36</v>
      </c>
      <c r="K72" s="35">
        <v>200</v>
      </c>
      <c r="L72" s="37" t="e">
        <f t="shared" si="6"/>
        <v>#DIV/0!</v>
      </c>
      <c r="M72" s="38">
        <v>0</v>
      </c>
      <c r="N72" s="39" t="s">
        <v>46</v>
      </c>
      <c r="O72" s="40" t="e">
        <f t="shared" si="7"/>
        <v>#DIV/0!</v>
      </c>
      <c r="P72" s="1"/>
      <c r="R72" s="3"/>
      <c r="S72" s="1"/>
      <c r="T72" s="2"/>
      <c r="V72" s="3"/>
      <c r="W72" s="1"/>
      <c r="X72" s="3"/>
      <c r="Z72" s="4"/>
    </row>
    <row r="73" spans="1:26" ht="15" customHeight="1" x14ac:dyDescent="0.2">
      <c r="A73" s="42" t="s">
        <v>169</v>
      </c>
      <c r="B73" s="27" t="s">
        <v>28</v>
      </c>
      <c r="C73" s="44" t="s">
        <v>206</v>
      </c>
      <c r="D73" s="44" t="s">
        <v>82</v>
      </c>
      <c r="E73" s="33" t="s">
        <v>12</v>
      </c>
      <c r="F73" s="34">
        <v>0.29799999999999999</v>
      </c>
      <c r="G73" s="35" t="s">
        <v>54</v>
      </c>
      <c r="H73" s="36" t="e">
        <f t="shared" si="5"/>
        <v>#DIV/0!</v>
      </c>
      <c r="I73" s="33" t="s">
        <v>43</v>
      </c>
      <c r="J73" s="34">
        <v>0.36</v>
      </c>
      <c r="K73" s="35">
        <v>200</v>
      </c>
      <c r="L73" s="37" t="e">
        <f t="shared" si="6"/>
        <v>#DIV/0!</v>
      </c>
      <c r="M73" s="38">
        <v>0</v>
      </c>
      <c r="N73" s="39" t="s">
        <v>46</v>
      </c>
      <c r="O73" s="40" t="e">
        <f t="shared" si="7"/>
        <v>#DIV/0!</v>
      </c>
      <c r="P73" s="1"/>
      <c r="R73" s="3"/>
      <c r="S73" s="1"/>
      <c r="T73" s="2"/>
      <c r="V73" s="3"/>
      <c r="W73" s="1"/>
      <c r="X73" s="3"/>
      <c r="Z73" s="4"/>
    </row>
    <row r="74" spans="1:26" ht="15" customHeight="1" x14ac:dyDescent="0.2">
      <c r="A74" s="42" t="s">
        <v>170</v>
      </c>
      <c r="B74" s="27" t="s">
        <v>29</v>
      </c>
      <c r="C74" s="44" t="s">
        <v>206</v>
      </c>
      <c r="D74" s="44" t="s">
        <v>81</v>
      </c>
      <c r="E74" s="33" t="s">
        <v>13</v>
      </c>
      <c r="F74" s="34">
        <v>0.29799999999999999</v>
      </c>
      <c r="G74" s="35" t="s">
        <v>53</v>
      </c>
      <c r="H74" s="36" t="e">
        <f t="shared" si="5"/>
        <v>#DIV/0!</v>
      </c>
      <c r="I74" s="33" t="s">
        <v>43</v>
      </c>
      <c r="J74" s="34">
        <v>0.36</v>
      </c>
      <c r="K74" s="35">
        <v>200</v>
      </c>
      <c r="L74" s="37" t="e">
        <f t="shared" si="6"/>
        <v>#DIV/0!</v>
      </c>
      <c r="M74" s="38">
        <v>0</v>
      </c>
      <c r="N74" s="39" t="s">
        <v>46</v>
      </c>
      <c r="O74" s="40" t="e">
        <f t="shared" si="7"/>
        <v>#DIV/0!</v>
      </c>
      <c r="P74" s="1"/>
      <c r="R74" s="3"/>
      <c r="S74" s="1"/>
      <c r="T74" s="2"/>
      <c r="V74" s="3"/>
      <c r="W74" s="1"/>
      <c r="X74" s="3"/>
      <c r="Z74" s="4"/>
    </row>
    <row r="75" spans="1:26" ht="15" customHeight="1" x14ac:dyDescent="0.2">
      <c r="A75" s="42" t="s">
        <v>170</v>
      </c>
      <c r="B75" s="27" t="s">
        <v>29</v>
      </c>
      <c r="C75" s="44" t="s">
        <v>206</v>
      </c>
      <c r="D75" s="44" t="s">
        <v>134</v>
      </c>
      <c r="E75" s="33" t="s">
        <v>13</v>
      </c>
      <c r="F75" s="34">
        <v>0.29799999999999999</v>
      </c>
      <c r="G75" s="35" t="s">
        <v>53</v>
      </c>
      <c r="H75" s="36" t="e">
        <f t="shared" si="5"/>
        <v>#DIV/0!</v>
      </c>
      <c r="I75" s="33" t="s">
        <v>43</v>
      </c>
      <c r="J75" s="34">
        <v>0.36</v>
      </c>
      <c r="K75" s="35">
        <v>200</v>
      </c>
      <c r="L75" s="37" t="e">
        <f t="shared" si="6"/>
        <v>#DIV/0!</v>
      </c>
      <c r="M75" s="38">
        <v>0</v>
      </c>
      <c r="N75" s="39" t="s">
        <v>46</v>
      </c>
      <c r="O75" s="40" t="e">
        <f t="shared" si="7"/>
        <v>#DIV/0!</v>
      </c>
      <c r="P75" s="1"/>
      <c r="R75" s="3"/>
      <c r="S75" s="1"/>
      <c r="T75" s="2"/>
      <c r="V75" s="3"/>
      <c r="W75" s="1"/>
      <c r="X75" s="3"/>
      <c r="Z75" s="4"/>
    </row>
    <row r="76" spans="1:26" ht="15" customHeight="1" x14ac:dyDescent="0.2">
      <c r="A76" s="42" t="s">
        <v>170</v>
      </c>
      <c r="B76" s="27" t="s">
        <v>29</v>
      </c>
      <c r="C76" s="44" t="s">
        <v>206</v>
      </c>
      <c r="D76" s="44" t="s">
        <v>131</v>
      </c>
      <c r="E76" s="33" t="s">
        <v>13</v>
      </c>
      <c r="F76" s="34">
        <v>0.29799999999999999</v>
      </c>
      <c r="G76" s="35" t="s">
        <v>53</v>
      </c>
      <c r="H76" s="36" t="e">
        <f t="shared" si="5"/>
        <v>#DIV/0!</v>
      </c>
      <c r="I76" s="33" t="s">
        <v>43</v>
      </c>
      <c r="J76" s="34">
        <v>0.36</v>
      </c>
      <c r="K76" s="35">
        <v>200</v>
      </c>
      <c r="L76" s="37" t="e">
        <f t="shared" si="6"/>
        <v>#DIV/0!</v>
      </c>
      <c r="M76" s="38">
        <v>0</v>
      </c>
      <c r="N76" s="39" t="s">
        <v>46</v>
      </c>
      <c r="O76" s="40" t="e">
        <f t="shared" si="7"/>
        <v>#DIV/0!</v>
      </c>
      <c r="P76" s="1"/>
      <c r="R76" s="3"/>
      <c r="S76" s="1"/>
      <c r="T76" s="2"/>
      <c r="V76" s="3"/>
      <c r="W76" s="1"/>
      <c r="X76" s="3"/>
      <c r="Z76" s="4"/>
    </row>
    <row r="77" spans="1:26" ht="15" customHeight="1" x14ac:dyDescent="0.2">
      <c r="A77" s="42" t="s">
        <v>170</v>
      </c>
      <c r="B77" s="27" t="s">
        <v>29</v>
      </c>
      <c r="C77" s="44" t="s">
        <v>206</v>
      </c>
      <c r="D77" s="44" t="s">
        <v>82</v>
      </c>
      <c r="E77" s="33" t="s">
        <v>13</v>
      </c>
      <c r="F77" s="34">
        <v>0.29799999999999999</v>
      </c>
      <c r="G77" s="35" t="s">
        <v>51</v>
      </c>
      <c r="H77" s="36" t="e">
        <f t="shared" si="5"/>
        <v>#DIV/0!</v>
      </c>
      <c r="I77" s="33" t="s">
        <v>43</v>
      </c>
      <c r="J77" s="34">
        <v>0.36</v>
      </c>
      <c r="K77" s="35">
        <v>200</v>
      </c>
      <c r="L77" s="37" t="e">
        <f t="shared" si="6"/>
        <v>#DIV/0!</v>
      </c>
      <c r="M77" s="38">
        <v>0</v>
      </c>
      <c r="N77" s="39" t="s">
        <v>46</v>
      </c>
      <c r="O77" s="40" t="e">
        <f t="shared" si="7"/>
        <v>#DIV/0!</v>
      </c>
      <c r="P77" s="1"/>
      <c r="R77" s="3"/>
      <c r="S77" s="1"/>
      <c r="T77" s="2"/>
      <c r="V77" s="3"/>
      <c r="W77" s="1"/>
      <c r="X77" s="3"/>
      <c r="Z77" s="4"/>
    </row>
    <row r="78" spans="1:26" ht="15" customHeight="1" x14ac:dyDescent="0.2">
      <c r="A78" s="42" t="s">
        <v>171</v>
      </c>
      <c r="B78" s="27" t="s">
        <v>102</v>
      </c>
      <c r="C78" s="44" t="s">
        <v>207</v>
      </c>
      <c r="D78" s="44" t="s">
        <v>81</v>
      </c>
      <c r="E78" s="33" t="s">
        <v>7</v>
      </c>
      <c r="F78" s="34">
        <v>0.29799999999999999</v>
      </c>
      <c r="G78" s="35" t="s">
        <v>52</v>
      </c>
      <c r="H78" s="36" t="e">
        <f t="shared" ref="H78:H89" si="8">($F$2*F78)+G78</f>
        <v>#DIV/0!</v>
      </c>
      <c r="I78" s="33" t="s">
        <v>44</v>
      </c>
      <c r="J78" s="34">
        <v>0.35</v>
      </c>
      <c r="K78" s="35">
        <v>120</v>
      </c>
      <c r="L78" s="37" t="e">
        <f t="shared" ref="L78:L89" si="9">($F$2*J78)+K78</f>
        <v>#DIV/0!</v>
      </c>
      <c r="M78" s="38">
        <v>0</v>
      </c>
      <c r="N78" s="39" t="s">
        <v>46</v>
      </c>
      <c r="O78" s="40" t="e">
        <f t="shared" ref="O78:O89" si="10">ROUNDDOWN((H78-L78)*$B$3,0)</f>
        <v>#DIV/0!</v>
      </c>
      <c r="P78" s="1"/>
      <c r="R78" s="3"/>
      <c r="S78" s="1"/>
      <c r="T78" s="2"/>
      <c r="V78" s="3"/>
      <c r="W78" s="1"/>
      <c r="X78" s="3"/>
      <c r="Z78" s="4"/>
    </row>
    <row r="79" spans="1:26" ht="15" customHeight="1" x14ac:dyDescent="0.2">
      <c r="A79" s="42" t="s">
        <v>171</v>
      </c>
      <c r="B79" s="27" t="s">
        <v>102</v>
      </c>
      <c r="C79" s="44" t="s">
        <v>207</v>
      </c>
      <c r="D79" s="44" t="s">
        <v>134</v>
      </c>
      <c r="E79" s="33" t="s">
        <v>7</v>
      </c>
      <c r="F79" s="34">
        <v>0.29799999999999999</v>
      </c>
      <c r="G79" s="35" t="s">
        <v>52</v>
      </c>
      <c r="H79" s="36" t="e">
        <f t="shared" si="8"/>
        <v>#DIV/0!</v>
      </c>
      <c r="I79" s="33" t="s">
        <v>44</v>
      </c>
      <c r="J79" s="34">
        <v>0.35</v>
      </c>
      <c r="K79" s="35">
        <v>120</v>
      </c>
      <c r="L79" s="37" t="e">
        <f t="shared" si="9"/>
        <v>#DIV/0!</v>
      </c>
      <c r="M79" s="38">
        <v>0</v>
      </c>
      <c r="N79" s="39" t="s">
        <v>46</v>
      </c>
      <c r="O79" s="40" t="e">
        <f t="shared" si="10"/>
        <v>#DIV/0!</v>
      </c>
      <c r="P79" s="1"/>
      <c r="R79" s="3"/>
      <c r="S79" s="1"/>
      <c r="T79" s="2"/>
      <c r="V79" s="3"/>
      <c r="W79" s="1"/>
      <c r="X79" s="3"/>
      <c r="Z79" s="4"/>
    </row>
    <row r="80" spans="1:26" ht="15" customHeight="1" x14ac:dyDescent="0.2">
      <c r="A80" s="42" t="s">
        <v>171</v>
      </c>
      <c r="B80" s="27" t="s">
        <v>102</v>
      </c>
      <c r="C80" s="44" t="s">
        <v>207</v>
      </c>
      <c r="D80" s="44" t="s">
        <v>131</v>
      </c>
      <c r="E80" s="33" t="s">
        <v>7</v>
      </c>
      <c r="F80" s="34">
        <v>0.29799999999999999</v>
      </c>
      <c r="G80" s="35" t="s">
        <v>52</v>
      </c>
      <c r="H80" s="36" t="e">
        <f t="shared" si="8"/>
        <v>#DIV/0!</v>
      </c>
      <c r="I80" s="33" t="s">
        <v>44</v>
      </c>
      <c r="J80" s="34">
        <v>0.35</v>
      </c>
      <c r="K80" s="35">
        <v>120</v>
      </c>
      <c r="L80" s="37" t="e">
        <f t="shared" si="9"/>
        <v>#DIV/0!</v>
      </c>
      <c r="M80" s="38">
        <v>0</v>
      </c>
      <c r="N80" s="39" t="s">
        <v>46</v>
      </c>
      <c r="O80" s="40" t="e">
        <f t="shared" si="10"/>
        <v>#DIV/0!</v>
      </c>
      <c r="P80" s="1"/>
      <c r="R80" s="3"/>
      <c r="S80" s="1"/>
      <c r="T80" s="2"/>
      <c r="V80" s="3"/>
      <c r="W80" s="1"/>
      <c r="X80" s="3"/>
      <c r="Z80" s="4"/>
    </row>
    <row r="81" spans="1:26" ht="15" customHeight="1" x14ac:dyDescent="0.2">
      <c r="A81" s="42" t="s">
        <v>171</v>
      </c>
      <c r="B81" s="27" t="s">
        <v>102</v>
      </c>
      <c r="C81" s="44" t="s">
        <v>207</v>
      </c>
      <c r="D81" s="44" t="s">
        <v>82</v>
      </c>
      <c r="E81" s="33" t="s">
        <v>7</v>
      </c>
      <c r="F81" s="34">
        <v>0.29799999999999999</v>
      </c>
      <c r="G81" s="35" t="s">
        <v>52</v>
      </c>
      <c r="H81" s="36" t="e">
        <f t="shared" si="8"/>
        <v>#DIV/0!</v>
      </c>
      <c r="I81" s="33" t="s">
        <v>44</v>
      </c>
      <c r="J81" s="34">
        <v>0.35</v>
      </c>
      <c r="K81" s="35">
        <v>120</v>
      </c>
      <c r="L81" s="37" t="e">
        <f t="shared" si="9"/>
        <v>#DIV/0!</v>
      </c>
      <c r="M81" s="38">
        <v>0</v>
      </c>
      <c r="N81" s="39" t="s">
        <v>46</v>
      </c>
      <c r="O81" s="40" t="e">
        <f t="shared" si="10"/>
        <v>#DIV/0!</v>
      </c>
      <c r="P81" s="1"/>
      <c r="R81" s="3"/>
      <c r="S81" s="1"/>
      <c r="T81" s="2"/>
      <c r="V81" s="3"/>
      <c r="W81" s="1"/>
      <c r="X81" s="3"/>
      <c r="Z81" s="4"/>
    </row>
    <row r="82" spans="1:26" ht="15" customHeight="1" x14ac:dyDescent="0.2">
      <c r="A82" s="42" t="s">
        <v>172</v>
      </c>
      <c r="B82" s="27" t="s">
        <v>103</v>
      </c>
      <c r="C82" s="44" t="s">
        <v>207</v>
      </c>
      <c r="D82" s="44" t="s">
        <v>81</v>
      </c>
      <c r="E82" s="33" t="s">
        <v>7</v>
      </c>
      <c r="F82" s="34">
        <v>0.29799999999999999</v>
      </c>
      <c r="G82" s="35" t="s">
        <v>52</v>
      </c>
      <c r="H82" s="36" t="e">
        <f t="shared" si="8"/>
        <v>#DIV/0!</v>
      </c>
      <c r="I82" s="33" t="s">
        <v>44</v>
      </c>
      <c r="J82" s="34">
        <v>0.35</v>
      </c>
      <c r="K82" s="35">
        <v>120</v>
      </c>
      <c r="L82" s="37" t="e">
        <f t="shared" si="9"/>
        <v>#DIV/0!</v>
      </c>
      <c r="M82" s="38">
        <v>0</v>
      </c>
      <c r="N82" s="39" t="s">
        <v>46</v>
      </c>
      <c r="O82" s="40" t="e">
        <f t="shared" si="10"/>
        <v>#DIV/0!</v>
      </c>
      <c r="P82" s="1"/>
      <c r="R82" s="3"/>
      <c r="S82" s="1"/>
      <c r="T82" s="2"/>
      <c r="V82" s="3"/>
      <c r="W82" s="1"/>
      <c r="X82" s="3"/>
      <c r="Z82" s="4"/>
    </row>
    <row r="83" spans="1:26" ht="15" customHeight="1" x14ac:dyDescent="0.2">
      <c r="A83" s="42" t="s">
        <v>172</v>
      </c>
      <c r="B83" s="27" t="s">
        <v>103</v>
      </c>
      <c r="C83" s="44" t="s">
        <v>207</v>
      </c>
      <c r="D83" s="44" t="s">
        <v>134</v>
      </c>
      <c r="E83" s="33" t="s">
        <v>7</v>
      </c>
      <c r="F83" s="34">
        <v>0.29799999999999999</v>
      </c>
      <c r="G83" s="35" t="s">
        <v>52</v>
      </c>
      <c r="H83" s="36" t="e">
        <f t="shared" si="8"/>
        <v>#DIV/0!</v>
      </c>
      <c r="I83" s="33" t="s">
        <v>44</v>
      </c>
      <c r="J83" s="34">
        <v>0.35</v>
      </c>
      <c r="K83" s="35">
        <v>120</v>
      </c>
      <c r="L83" s="37" t="e">
        <f t="shared" si="9"/>
        <v>#DIV/0!</v>
      </c>
      <c r="M83" s="38">
        <v>0</v>
      </c>
      <c r="N83" s="39" t="s">
        <v>46</v>
      </c>
      <c r="O83" s="40" t="e">
        <f t="shared" si="10"/>
        <v>#DIV/0!</v>
      </c>
      <c r="P83" s="1"/>
      <c r="R83" s="3"/>
      <c r="S83" s="1"/>
      <c r="T83" s="2"/>
      <c r="V83" s="3"/>
      <c r="W83" s="1"/>
      <c r="X83" s="3"/>
      <c r="Z83" s="4"/>
    </row>
    <row r="84" spans="1:26" ht="15" customHeight="1" x14ac:dyDescent="0.2">
      <c r="A84" s="42" t="s">
        <v>172</v>
      </c>
      <c r="B84" s="27" t="s">
        <v>103</v>
      </c>
      <c r="C84" s="44" t="s">
        <v>207</v>
      </c>
      <c r="D84" s="44" t="s">
        <v>131</v>
      </c>
      <c r="E84" s="33" t="s">
        <v>7</v>
      </c>
      <c r="F84" s="34">
        <v>0.29799999999999999</v>
      </c>
      <c r="G84" s="35" t="s">
        <v>52</v>
      </c>
      <c r="H84" s="36" t="e">
        <f t="shared" si="8"/>
        <v>#DIV/0!</v>
      </c>
      <c r="I84" s="33" t="s">
        <v>44</v>
      </c>
      <c r="J84" s="34">
        <v>0.35</v>
      </c>
      <c r="K84" s="35">
        <v>120</v>
      </c>
      <c r="L84" s="37" t="e">
        <f t="shared" si="9"/>
        <v>#DIV/0!</v>
      </c>
      <c r="M84" s="38">
        <v>0</v>
      </c>
      <c r="N84" s="39" t="s">
        <v>46</v>
      </c>
      <c r="O84" s="40" t="e">
        <f t="shared" si="10"/>
        <v>#DIV/0!</v>
      </c>
      <c r="P84" s="1"/>
      <c r="R84" s="3"/>
      <c r="S84" s="1"/>
      <c r="T84" s="2"/>
      <c r="V84" s="3"/>
      <c r="W84" s="1"/>
      <c r="X84" s="3"/>
      <c r="Z84" s="4"/>
    </row>
    <row r="85" spans="1:26" ht="15" customHeight="1" x14ac:dyDescent="0.2">
      <c r="A85" s="42" t="s">
        <v>172</v>
      </c>
      <c r="B85" s="27" t="s">
        <v>103</v>
      </c>
      <c r="C85" s="44" t="s">
        <v>207</v>
      </c>
      <c r="D85" s="44" t="s">
        <v>82</v>
      </c>
      <c r="E85" s="33" t="s">
        <v>7</v>
      </c>
      <c r="F85" s="34">
        <v>0.29799999999999999</v>
      </c>
      <c r="G85" s="35" t="s">
        <v>52</v>
      </c>
      <c r="H85" s="36" t="e">
        <f t="shared" si="8"/>
        <v>#DIV/0!</v>
      </c>
      <c r="I85" s="33" t="s">
        <v>44</v>
      </c>
      <c r="J85" s="34">
        <v>0.35</v>
      </c>
      <c r="K85" s="35">
        <v>120</v>
      </c>
      <c r="L85" s="37" t="e">
        <f t="shared" si="9"/>
        <v>#DIV/0!</v>
      </c>
      <c r="M85" s="38">
        <v>0</v>
      </c>
      <c r="N85" s="39" t="s">
        <v>46</v>
      </c>
      <c r="O85" s="40" t="e">
        <f t="shared" si="10"/>
        <v>#DIV/0!</v>
      </c>
      <c r="P85" s="1"/>
      <c r="R85" s="3"/>
      <c r="S85" s="1"/>
      <c r="T85" s="2"/>
      <c r="V85" s="3"/>
      <c r="W85" s="1"/>
      <c r="X85" s="3"/>
      <c r="Z85" s="4"/>
    </row>
    <row r="86" spans="1:26" ht="15" customHeight="1" x14ac:dyDescent="0.2">
      <c r="A86" s="42" t="s">
        <v>173</v>
      </c>
      <c r="B86" s="27" t="s">
        <v>104</v>
      </c>
      <c r="C86" s="44" t="s">
        <v>207</v>
      </c>
      <c r="D86" s="44" t="s">
        <v>81</v>
      </c>
      <c r="E86" s="33" t="s">
        <v>7</v>
      </c>
      <c r="F86" s="34">
        <v>0.29799999999999999</v>
      </c>
      <c r="G86" s="35" t="s">
        <v>52</v>
      </c>
      <c r="H86" s="36" t="e">
        <f t="shared" si="8"/>
        <v>#DIV/0!</v>
      </c>
      <c r="I86" s="33" t="s">
        <v>44</v>
      </c>
      <c r="J86" s="34">
        <v>0.35</v>
      </c>
      <c r="K86" s="35">
        <v>120</v>
      </c>
      <c r="L86" s="37" t="e">
        <f t="shared" si="9"/>
        <v>#DIV/0!</v>
      </c>
      <c r="M86" s="38">
        <v>0</v>
      </c>
      <c r="N86" s="39" t="s">
        <v>46</v>
      </c>
      <c r="O86" s="40" t="e">
        <f t="shared" si="10"/>
        <v>#DIV/0!</v>
      </c>
      <c r="P86" s="1"/>
      <c r="R86" s="3"/>
      <c r="S86" s="1"/>
      <c r="T86" s="2"/>
      <c r="V86" s="3"/>
      <c r="W86" s="1"/>
      <c r="X86" s="3"/>
      <c r="Z86" s="4"/>
    </row>
    <row r="87" spans="1:26" ht="15" customHeight="1" x14ac:dyDescent="0.2">
      <c r="A87" s="42" t="s">
        <v>173</v>
      </c>
      <c r="B87" s="27" t="s">
        <v>104</v>
      </c>
      <c r="C87" s="44" t="s">
        <v>207</v>
      </c>
      <c r="D87" s="44" t="s">
        <v>134</v>
      </c>
      <c r="E87" s="33" t="s">
        <v>7</v>
      </c>
      <c r="F87" s="34">
        <v>0.29799999999999999</v>
      </c>
      <c r="G87" s="35" t="s">
        <v>52</v>
      </c>
      <c r="H87" s="36" t="e">
        <f t="shared" si="8"/>
        <v>#DIV/0!</v>
      </c>
      <c r="I87" s="33" t="s">
        <v>44</v>
      </c>
      <c r="J87" s="34">
        <v>0.35</v>
      </c>
      <c r="K87" s="35">
        <v>120</v>
      </c>
      <c r="L87" s="37" t="e">
        <f t="shared" si="9"/>
        <v>#DIV/0!</v>
      </c>
      <c r="M87" s="38">
        <v>0</v>
      </c>
      <c r="N87" s="39" t="s">
        <v>46</v>
      </c>
      <c r="O87" s="40" t="e">
        <f t="shared" si="10"/>
        <v>#DIV/0!</v>
      </c>
      <c r="P87" s="1"/>
      <c r="R87" s="3"/>
      <c r="S87" s="1"/>
      <c r="T87" s="2"/>
      <c r="V87" s="3"/>
      <c r="W87" s="1"/>
      <c r="X87" s="3"/>
      <c r="Z87" s="4"/>
    </row>
    <row r="88" spans="1:26" ht="15" customHeight="1" x14ac:dyDescent="0.2">
      <c r="A88" s="42" t="s">
        <v>173</v>
      </c>
      <c r="B88" s="27" t="s">
        <v>104</v>
      </c>
      <c r="C88" s="44" t="s">
        <v>207</v>
      </c>
      <c r="D88" s="44" t="s">
        <v>131</v>
      </c>
      <c r="E88" s="33" t="s">
        <v>7</v>
      </c>
      <c r="F88" s="34">
        <v>0.29799999999999999</v>
      </c>
      <c r="G88" s="35" t="s">
        <v>52</v>
      </c>
      <c r="H88" s="36" t="e">
        <f t="shared" si="8"/>
        <v>#DIV/0!</v>
      </c>
      <c r="I88" s="33" t="s">
        <v>44</v>
      </c>
      <c r="J88" s="34">
        <v>0.35</v>
      </c>
      <c r="K88" s="35">
        <v>120</v>
      </c>
      <c r="L88" s="37" t="e">
        <f t="shared" si="9"/>
        <v>#DIV/0!</v>
      </c>
      <c r="M88" s="38">
        <v>0</v>
      </c>
      <c r="N88" s="39" t="s">
        <v>46</v>
      </c>
      <c r="O88" s="40" t="e">
        <f t="shared" si="10"/>
        <v>#DIV/0!</v>
      </c>
      <c r="P88" s="1"/>
      <c r="R88" s="3"/>
      <c r="S88" s="1"/>
      <c r="T88" s="2"/>
      <c r="V88" s="3"/>
      <c r="W88" s="1"/>
      <c r="X88" s="3"/>
      <c r="Z88" s="4"/>
    </row>
    <row r="89" spans="1:26" ht="15" customHeight="1" x14ac:dyDescent="0.2">
      <c r="A89" s="42" t="s">
        <v>173</v>
      </c>
      <c r="B89" s="27" t="s">
        <v>104</v>
      </c>
      <c r="C89" s="44" t="s">
        <v>207</v>
      </c>
      <c r="D89" s="44" t="s">
        <v>82</v>
      </c>
      <c r="E89" s="33" t="s">
        <v>7</v>
      </c>
      <c r="F89" s="34">
        <v>0.29799999999999999</v>
      </c>
      <c r="G89" s="35" t="s">
        <v>52</v>
      </c>
      <c r="H89" s="36" t="e">
        <f t="shared" si="8"/>
        <v>#DIV/0!</v>
      </c>
      <c r="I89" s="33" t="s">
        <v>44</v>
      </c>
      <c r="J89" s="34">
        <v>0.35</v>
      </c>
      <c r="K89" s="35">
        <v>120</v>
      </c>
      <c r="L89" s="37" t="e">
        <f t="shared" si="9"/>
        <v>#DIV/0!</v>
      </c>
      <c r="M89" s="38">
        <v>0</v>
      </c>
      <c r="N89" s="39" t="s">
        <v>46</v>
      </c>
      <c r="O89" s="40" t="e">
        <f t="shared" si="10"/>
        <v>#DIV/0!</v>
      </c>
      <c r="P89" s="1"/>
      <c r="R89" s="3"/>
      <c r="S89" s="1"/>
      <c r="T89" s="2"/>
      <c r="V89" s="3"/>
      <c r="W89" s="1"/>
      <c r="X89" s="3"/>
      <c r="Z89" s="4"/>
    </row>
    <row r="90" spans="1:26" ht="15" customHeight="1" x14ac:dyDescent="0.2">
      <c r="A90" s="42" t="s">
        <v>174</v>
      </c>
      <c r="B90" s="27" t="s">
        <v>105</v>
      </c>
      <c r="C90" s="44" t="s">
        <v>208</v>
      </c>
      <c r="D90" s="44" t="s">
        <v>81</v>
      </c>
      <c r="E90" s="33" t="s">
        <v>7</v>
      </c>
      <c r="F90" s="34">
        <v>0.29799999999999999</v>
      </c>
      <c r="G90" s="35" t="s">
        <v>52</v>
      </c>
      <c r="H90" s="36" t="e">
        <f t="shared" ref="H90:H101" si="11">($F$2*F90)+G90</f>
        <v>#DIV/0!</v>
      </c>
      <c r="I90" s="33" t="s">
        <v>44</v>
      </c>
      <c r="J90" s="34">
        <v>0.35</v>
      </c>
      <c r="K90" s="35">
        <v>120</v>
      </c>
      <c r="L90" s="37" t="e">
        <f t="shared" ref="L90:L101" si="12">($F$2*J90)+K90</f>
        <v>#DIV/0!</v>
      </c>
      <c r="M90" s="38">
        <v>0</v>
      </c>
      <c r="N90" s="39" t="s">
        <v>46</v>
      </c>
      <c r="O90" s="40" t="e">
        <f t="shared" ref="O90:O101" si="13">ROUNDDOWN((H90-L90)*$B$3,0)</f>
        <v>#DIV/0!</v>
      </c>
      <c r="P90" s="1"/>
      <c r="R90" s="3"/>
      <c r="S90" s="1"/>
      <c r="T90" s="2"/>
      <c r="V90" s="3"/>
      <c r="W90" s="1"/>
      <c r="X90" s="3"/>
      <c r="Z90" s="4"/>
    </row>
    <row r="91" spans="1:26" ht="15" customHeight="1" x14ac:dyDescent="0.2">
      <c r="A91" s="42" t="s">
        <v>174</v>
      </c>
      <c r="B91" s="27" t="s">
        <v>105</v>
      </c>
      <c r="C91" s="44" t="s">
        <v>208</v>
      </c>
      <c r="D91" s="44" t="s">
        <v>134</v>
      </c>
      <c r="E91" s="33" t="s">
        <v>7</v>
      </c>
      <c r="F91" s="34">
        <v>0.29799999999999999</v>
      </c>
      <c r="G91" s="35" t="s">
        <v>52</v>
      </c>
      <c r="H91" s="36" t="e">
        <f t="shared" si="11"/>
        <v>#DIV/0!</v>
      </c>
      <c r="I91" s="33" t="s">
        <v>44</v>
      </c>
      <c r="J91" s="34">
        <v>0.35</v>
      </c>
      <c r="K91" s="35">
        <v>120</v>
      </c>
      <c r="L91" s="37" t="e">
        <f t="shared" si="12"/>
        <v>#DIV/0!</v>
      </c>
      <c r="M91" s="38">
        <v>0</v>
      </c>
      <c r="N91" s="39" t="s">
        <v>46</v>
      </c>
      <c r="O91" s="40" t="e">
        <f t="shared" si="13"/>
        <v>#DIV/0!</v>
      </c>
      <c r="P91" s="1"/>
      <c r="R91" s="3"/>
      <c r="S91" s="1"/>
      <c r="T91" s="2"/>
      <c r="V91" s="3"/>
      <c r="W91" s="1"/>
      <c r="X91" s="3"/>
      <c r="Z91" s="4"/>
    </row>
    <row r="92" spans="1:26" ht="15" customHeight="1" x14ac:dyDescent="0.2">
      <c r="A92" s="42" t="s">
        <v>174</v>
      </c>
      <c r="B92" s="27" t="s">
        <v>105</v>
      </c>
      <c r="C92" s="44" t="s">
        <v>208</v>
      </c>
      <c r="D92" s="44" t="s">
        <v>131</v>
      </c>
      <c r="E92" s="33" t="s">
        <v>7</v>
      </c>
      <c r="F92" s="34">
        <v>0.29799999999999999</v>
      </c>
      <c r="G92" s="35" t="s">
        <v>52</v>
      </c>
      <c r="H92" s="36" t="e">
        <f t="shared" si="11"/>
        <v>#DIV/0!</v>
      </c>
      <c r="I92" s="33" t="s">
        <v>44</v>
      </c>
      <c r="J92" s="34">
        <v>0.35</v>
      </c>
      <c r="K92" s="35">
        <v>120</v>
      </c>
      <c r="L92" s="37" t="e">
        <f t="shared" si="12"/>
        <v>#DIV/0!</v>
      </c>
      <c r="M92" s="38">
        <v>0</v>
      </c>
      <c r="N92" s="39" t="s">
        <v>46</v>
      </c>
      <c r="O92" s="40" t="e">
        <f t="shared" si="13"/>
        <v>#DIV/0!</v>
      </c>
      <c r="P92" s="1"/>
      <c r="R92" s="3"/>
      <c r="S92" s="1"/>
      <c r="T92" s="2"/>
      <c r="V92" s="3"/>
      <c r="W92" s="1"/>
      <c r="X92" s="3"/>
      <c r="Z92" s="4"/>
    </row>
    <row r="93" spans="1:26" ht="15" customHeight="1" x14ac:dyDescent="0.2">
      <c r="A93" s="42" t="s">
        <v>174</v>
      </c>
      <c r="B93" s="27" t="s">
        <v>105</v>
      </c>
      <c r="C93" s="44" t="s">
        <v>208</v>
      </c>
      <c r="D93" s="44" t="s">
        <v>82</v>
      </c>
      <c r="E93" s="33" t="s">
        <v>7</v>
      </c>
      <c r="F93" s="34">
        <v>0.29799999999999999</v>
      </c>
      <c r="G93" s="35" t="s">
        <v>52</v>
      </c>
      <c r="H93" s="36" t="e">
        <f t="shared" si="11"/>
        <v>#DIV/0!</v>
      </c>
      <c r="I93" s="33" t="s">
        <v>44</v>
      </c>
      <c r="J93" s="34">
        <v>0.35</v>
      </c>
      <c r="K93" s="35">
        <v>120</v>
      </c>
      <c r="L93" s="37" t="e">
        <f t="shared" si="12"/>
        <v>#DIV/0!</v>
      </c>
      <c r="M93" s="38">
        <v>0</v>
      </c>
      <c r="N93" s="39" t="s">
        <v>46</v>
      </c>
      <c r="O93" s="40" t="e">
        <f t="shared" si="13"/>
        <v>#DIV/0!</v>
      </c>
      <c r="P93" s="1"/>
      <c r="R93" s="3"/>
      <c r="S93" s="1"/>
      <c r="T93" s="2"/>
      <c r="V93" s="3"/>
      <c r="W93" s="1"/>
      <c r="X93" s="3"/>
      <c r="Z93" s="4"/>
    </row>
    <row r="94" spans="1:26" ht="15" customHeight="1" x14ac:dyDescent="0.2">
      <c r="A94" s="42" t="s">
        <v>175</v>
      </c>
      <c r="B94" s="27" t="s">
        <v>106</v>
      </c>
      <c r="C94" s="44" t="s">
        <v>208</v>
      </c>
      <c r="D94" s="44" t="s">
        <v>81</v>
      </c>
      <c r="E94" s="33" t="s">
        <v>7</v>
      </c>
      <c r="F94" s="34">
        <v>0.29799999999999999</v>
      </c>
      <c r="G94" s="35" t="s">
        <v>52</v>
      </c>
      <c r="H94" s="36" t="e">
        <f t="shared" si="11"/>
        <v>#DIV/0!</v>
      </c>
      <c r="I94" s="33" t="s">
        <v>44</v>
      </c>
      <c r="J94" s="34">
        <v>0.35</v>
      </c>
      <c r="K94" s="35">
        <v>120</v>
      </c>
      <c r="L94" s="37" t="e">
        <f t="shared" si="12"/>
        <v>#DIV/0!</v>
      </c>
      <c r="M94" s="38">
        <v>0</v>
      </c>
      <c r="N94" s="39" t="s">
        <v>46</v>
      </c>
      <c r="O94" s="40" t="e">
        <f t="shared" si="13"/>
        <v>#DIV/0!</v>
      </c>
      <c r="P94" s="1"/>
      <c r="R94" s="3"/>
      <c r="S94" s="1"/>
      <c r="T94" s="2"/>
      <c r="V94" s="3"/>
      <c r="W94" s="1"/>
      <c r="X94" s="3"/>
      <c r="Z94" s="4"/>
    </row>
    <row r="95" spans="1:26" ht="15" customHeight="1" x14ac:dyDescent="0.2">
      <c r="A95" s="42" t="s">
        <v>175</v>
      </c>
      <c r="B95" s="27" t="s">
        <v>106</v>
      </c>
      <c r="C95" s="44" t="s">
        <v>208</v>
      </c>
      <c r="D95" s="44" t="s">
        <v>134</v>
      </c>
      <c r="E95" s="33" t="s">
        <v>7</v>
      </c>
      <c r="F95" s="34">
        <v>0.29799999999999999</v>
      </c>
      <c r="G95" s="35" t="s">
        <v>52</v>
      </c>
      <c r="H95" s="36" t="e">
        <f t="shared" si="11"/>
        <v>#DIV/0!</v>
      </c>
      <c r="I95" s="33" t="s">
        <v>44</v>
      </c>
      <c r="J95" s="34">
        <v>0.35</v>
      </c>
      <c r="K95" s="35">
        <v>120</v>
      </c>
      <c r="L95" s="37" t="e">
        <f t="shared" si="12"/>
        <v>#DIV/0!</v>
      </c>
      <c r="M95" s="38">
        <v>0</v>
      </c>
      <c r="N95" s="39" t="s">
        <v>46</v>
      </c>
      <c r="O95" s="40" t="e">
        <f t="shared" si="13"/>
        <v>#DIV/0!</v>
      </c>
      <c r="P95" s="1"/>
      <c r="R95" s="3"/>
      <c r="S95" s="1"/>
      <c r="T95" s="2"/>
      <c r="V95" s="3"/>
      <c r="W95" s="1"/>
      <c r="X95" s="3"/>
      <c r="Z95" s="4"/>
    </row>
    <row r="96" spans="1:26" ht="15" customHeight="1" x14ac:dyDescent="0.2">
      <c r="A96" s="42" t="s">
        <v>175</v>
      </c>
      <c r="B96" s="27" t="s">
        <v>106</v>
      </c>
      <c r="C96" s="44" t="s">
        <v>208</v>
      </c>
      <c r="D96" s="44" t="s">
        <v>131</v>
      </c>
      <c r="E96" s="33" t="s">
        <v>7</v>
      </c>
      <c r="F96" s="34">
        <v>0.29799999999999999</v>
      </c>
      <c r="G96" s="35" t="s">
        <v>52</v>
      </c>
      <c r="H96" s="36" t="e">
        <f t="shared" si="11"/>
        <v>#DIV/0!</v>
      </c>
      <c r="I96" s="33" t="s">
        <v>44</v>
      </c>
      <c r="J96" s="34">
        <v>0.35</v>
      </c>
      <c r="K96" s="35">
        <v>120</v>
      </c>
      <c r="L96" s="37" t="e">
        <f t="shared" si="12"/>
        <v>#DIV/0!</v>
      </c>
      <c r="M96" s="38">
        <v>0</v>
      </c>
      <c r="N96" s="39" t="s">
        <v>46</v>
      </c>
      <c r="O96" s="40" t="e">
        <f t="shared" si="13"/>
        <v>#DIV/0!</v>
      </c>
      <c r="P96" s="1"/>
      <c r="R96" s="3"/>
      <c r="S96" s="1"/>
      <c r="T96" s="2"/>
      <c r="V96" s="3"/>
      <c r="W96" s="1"/>
      <c r="X96" s="3"/>
      <c r="Z96" s="4"/>
    </row>
    <row r="97" spans="1:26" ht="15" customHeight="1" x14ac:dyDescent="0.2">
      <c r="A97" s="42" t="s">
        <v>175</v>
      </c>
      <c r="B97" s="27" t="s">
        <v>106</v>
      </c>
      <c r="C97" s="44" t="s">
        <v>208</v>
      </c>
      <c r="D97" s="44" t="s">
        <v>82</v>
      </c>
      <c r="E97" s="33" t="s">
        <v>7</v>
      </c>
      <c r="F97" s="34">
        <v>0.29799999999999999</v>
      </c>
      <c r="G97" s="35" t="s">
        <v>52</v>
      </c>
      <c r="H97" s="36" t="e">
        <f t="shared" si="11"/>
        <v>#DIV/0!</v>
      </c>
      <c r="I97" s="33" t="s">
        <v>44</v>
      </c>
      <c r="J97" s="34">
        <v>0.35</v>
      </c>
      <c r="K97" s="35">
        <v>120</v>
      </c>
      <c r="L97" s="37" t="e">
        <f t="shared" si="12"/>
        <v>#DIV/0!</v>
      </c>
      <c r="M97" s="38">
        <v>0</v>
      </c>
      <c r="N97" s="39" t="s">
        <v>46</v>
      </c>
      <c r="O97" s="40" t="e">
        <f t="shared" si="13"/>
        <v>#DIV/0!</v>
      </c>
      <c r="P97" s="1"/>
      <c r="R97" s="3"/>
      <c r="S97" s="1"/>
      <c r="T97" s="2"/>
      <c r="V97" s="3"/>
      <c r="W97" s="1"/>
      <c r="X97" s="3"/>
      <c r="Z97" s="4"/>
    </row>
    <row r="98" spans="1:26" ht="15" customHeight="1" x14ac:dyDescent="0.2">
      <c r="A98" s="42" t="s">
        <v>176</v>
      </c>
      <c r="B98" s="27" t="s">
        <v>107</v>
      </c>
      <c r="C98" s="44" t="s">
        <v>208</v>
      </c>
      <c r="D98" s="44" t="s">
        <v>81</v>
      </c>
      <c r="E98" s="33" t="s">
        <v>7</v>
      </c>
      <c r="F98" s="34">
        <v>0.29799999999999999</v>
      </c>
      <c r="G98" s="35" t="s">
        <v>52</v>
      </c>
      <c r="H98" s="36" t="e">
        <f t="shared" si="11"/>
        <v>#DIV/0!</v>
      </c>
      <c r="I98" s="33" t="s">
        <v>44</v>
      </c>
      <c r="J98" s="34">
        <v>0.35</v>
      </c>
      <c r="K98" s="35">
        <v>120</v>
      </c>
      <c r="L98" s="37" t="e">
        <f t="shared" si="12"/>
        <v>#DIV/0!</v>
      </c>
      <c r="M98" s="38">
        <v>0</v>
      </c>
      <c r="N98" s="39" t="s">
        <v>46</v>
      </c>
      <c r="O98" s="40" t="e">
        <f t="shared" si="13"/>
        <v>#DIV/0!</v>
      </c>
      <c r="P98" s="1"/>
      <c r="R98" s="3"/>
      <c r="S98" s="1"/>
      <c r="T98" s="2"/>
      <c r="V98" s="3"/>
      <c r="W98" s="1"/>
      <c r="X98" s="3"/>
      <c r="Z98" s="4"/>
    </row>
    <row r="99" spans="1:26" ht="15" customHeight="1" x14ac:dyDescent="0.2">
      <c r="A99" s="42" t="s">
        <v>176</v>
      </c>
      <c r="B99" s="27" t="s">
        <v>107</v>
      </c>
      <c r="C99" s="44" t="s">
        <v>208</v>
      </c>
      <c r="D99" s="44" t="s">
        <v>134</v>
      </c>
      <c r="E99" s="33" t="s">
        <v>7</v>
      </c>
      <c r="F99" s="34">
        <v>0.29799999999999999</v>
      </c>
      <c r="G99" s="35" t="s">
        <v>52</v>
      </c>
      <c r="H99" s="36" t="e">
        <f t="shared" si="11"/>
        <v>#DIV/0!</v>
      </c>
      <c r="I99" s="33" t="s">
        <v>44</v>
      </c>
      <c r="J99" s="34">
        <v>0.35</v>
      </c>
      <c r="K99" s="35">
        <v>120</v>
      </c>
      <c r="L99" s="37" t="e">
        <f t="shared" si="12"/>
        <v>#DIV/0!</v>
      </c>
      <c r="M99" s="38">
        <v>0</v>
      </c>
      <c r="N99" s="39" t="s">
        <v>46</v>
      </c>
      <c r="O99" s="40" t="e">
        <f t="shared" si="13"/>
        <v>#DIV/0!</v>
      </c>
      <c r="P99" s="1"/>
      <c r="R99" s="3"/>
      <c r="S99" s="1"/>
      <c r="T99" s="2"/>
      <c r="V99" s="3"/>
      <c r="W99" s="1"/>
      <c r="X99" s="3"/>
      <c r="Z99" s="4"/>
    </row>
    <row r="100" spans="1:26" ht="15" customHeight="1" x14ac:dyDescent="0.2">
      <c r="A100" s="42" t="s">
        <v>176</v>
      </c>
      <c r="B100" s="27" t="s">
        <v>107</v>
      </c>
      <c r="C100" s="44" t="s">
        <v>208</v>
      </c>
      <c r="D100" s="44" t="s">
        <v>131</v>
      </c>
      <c r="E100" s="33" t="s">
        <v>7</v>
      </c>
      <c r="F100" s="34">
        <v>0.29799999999999999</v>
      </c>
      <c r="G100" s="35" t="s">
        <v>52</v>
      </c>
      <c r="H100" s="36" t="e">
        <f t="shared" si="11"/>
        <v>#DIV/0!</v>
      </c>
      <c r="I100" s="33" t="s">
        <v>44</v>
      </c>
      <c r="J100" s="34">
        <v>0.35</v>
      </c>
      <c r="K100" s="35">
        <v>120</v>
      </c>
      <c r="L100" s="37" t="e">
        <f t="shared" si="12"/>
        <v>#DIV/0!</v>
      </c>
      <c r="M100" s="38">
        <v>0</v>
      </c>
      <c r="N100" s="39" t="s">
        <v>46</v>
      </c>
      <c r="O100" s="40" t="e">
        <f t="shared" si="13"/>
        <v>#DIV/0!</v>
      </c>
      <c r="P100" s="1"/>
      <c r="R100" s="3"/>
      <c r="S100" s="1"/>
      <c r="T100" s="2"/>
      <c r="V100" s="3"/>
      <c r="W100" s="1"/>
      <c r="X100" s="3"/>
      <c r="Z100" s="4"/>
    </row>
    <row r="101" spans="1:26" ht="15" customHeight="1" x14ac:dyDescent="0.2">
      <c r="A101" s="42" t="s">
        <v>176</v>
      </c>
      <c r="B101" s="27" t="s">
        <v>107</v>
      </c>
      <c r="C101" s="44" t="s">
        <v>208</v>
      </c>
      <c r="D101" s="44" t="s">
        <v>82</v>
      </c>
      <c r="E101" s="33" t="s">
        <v>7</v>
      </c>
      <c r="F101" s="34">
        <v>0.29799999999999999</v>
      </c>
      <c r="G101" s="35" t="s">
        <v>52</v>
      </c>
      <c r="H101" s="36" t="e">
        <f t="shared" si="11"/>
        <v>#DIV/0!</v>
      </c>
      <c r="I101" s="33" t="s">
        <v>44</v>
      </c>
      <c r="J101" s="34">
        <v>0.35</v>
      </c>
      <c r="K101" s="35">
        <v>120</v>
      </c>
      <c r="L101" s="37" t="e">
        <f t="shared" si="12"/>
        <v>#DIV/0!</v>
      </c>
      <c r="M101" s="38">
        <v>0</v>
      </c>
      <c r="N101" s="39" t="s">
        <v>46</v>
      </c>
      <c r="O101" s="40" t="e">
        <f t="shared" si="13"/>
        <v>#DIV/0!</v>
      </c>
      <c r="P101" s="1"/>
      <c r="R101" s="3"/>
      <c r="S101" s="1"/>
      <c r="T101" s="2"/>
      <c r="V101" s="3"/>
      <c r="W101" s="1"/>
      <c r="X101" s="3"/>
      <c r="Z101" s="4"/>
    </row>
    <row r="102" spans="1:26" ht="15" customHeight="1" x14ac:dyDescent="0.2">
      <c r="A102" s="42" t="s">
        <v>177</v>
      </c>
      <c r="B102" s="27" t="s">
        <v>108</v>
      </c>
      <c r="C102" s="44" t="s">
        <v>209</v>
      </c>
      <c r="D102" s="44" t="s">
        <v>81</v>
      </c>
      <c r="E102" s="33" t="s">
        <v>7</v>
      </c>
      <c r="F102" s="34">
        <v>0.29799999999999999</v>
      </c>
      <c r="G102" s="35" t="s">
        <v>52</v>
      </c>
      <c r="H102" s="36" t="e">
        <f t="shared" ref="H102:H113" si="14">($F$2*F102)+G102</f>
        <v>#DIV/0!</v>
      </c>
      <c r="I102" s="33" t="s">
        <v>44</v>
      </c>
      <c r="J102" s="34">
        <v>0.35</v>
      </c>
      <c r="K102" s="35">
        <v>120</v>
      </c>
      <c r="L102" s="37" t="e">
        <f t="shared" ref="L102:L113" si="15">($F$2*J102)+K102</f>
        <v>#DIV/0!</v>
      </c>
      <c r="M102" s="38">
        <v>0</v>
      </c>
      <c r="N102" s="39" t="s">
        <v>46</v>
      </c>
      <c r="O102" s="40" t="e">
        <f t="shared" ref="O102:O113" si="16">ROUNDDOWN((H102-L102)*$B$3,0)</f>
        <v>#DIV/0!</v>
      </c>
      <c r="P102" s="1"/>
      <c r="R102" s="3"/>
      <c r="S102" s="1"/>
      <c r="T102" s="2"/>
      <c r="V102" s="3"/>
      <c r="W102" s="1"/>
      <c r="X102" s="3"/>
      <c r="Z102" s="4"/>
    </row>
    <row r="103" spans="1:26" ht="15" customHeight="1" x14ac:dyDescent="0.2">
      <c r="A103" s="42" t="s">
        <v>177</v>
      </c>
      <c r="B103" s="27" t="s">
        <v>108</v>
      </c>
      <c r="C103" s="44" t="s">
        <v>209</v>
      </c>
      <c r="D103" s="44" t="s">
        <v>134</v>
      </c>
      <c r="E103" s="33" t="s">
        <v>7</v>
      </c>
      <c r="F103" s="34">
        <v>0.29799999999999999</v>
      </c>
      <c r="G103" s="35" t="s">
        <v>52</v>
      </c>
      <c r="H103" s="36" t="e">
        <f t="shared" si="14"/>
        <v>#DIV/0!</v>
      </c>
      <c r="I103" s="33" t="s">
        <v>44</v>
      </c>
      <c r="J103" s="34">
        <v>0.35</v>
      </c>
      <c r="K103" s="35">
        <v>120</v>
      </c>
      <c r="L103" s="37" t="e">
        <f t="shared" si="15"/>
        <v>#DIV/0!</v>
      </c>
      <c r="M103" s="38">
        <v>0</v>
      </c>
      <c r="N103" s="39" t="s">
        <v>46</v>
      </c>
      <c r="O103" s="40" t="e">
        <f t="shared" si="16"/>
        <v>#DIV/0!</v>
      </c>
      <c r="P103" s="1"/>
      <c r="R103" s="3"/>
      <c r="S103" s="1"/>
      <c r="T103" s="2"/>
      <c r="V103" s="3"/>
      <c r="W103" s="1"/>
      <c r="X103" s="3"/>
      <c r="Z103" s="4"/>
    </row>
    <row r="104" spans="1:26" ht="15" customHeight="1" x14ac:dyDescent="0.2">
      <c r="A104" s="42" t="s">
        <v>177</v>
      </c>
      <c r="B104" s="27" t="s">
        <v>108</v>
      </c>
      <c r="C104" s="44" t="s">
        <v>209</v>
      </c>
      <c r="D104" s="44" t="s">
        <v>131</v>
      </c>
      <c r="E104" s="33" t="s">
        <v>7</v>
      </c>
      <c r="F104" s="34">
        <v>0.29799999999999999</v>
      </c>
      <c r="G104" s="35" t="s">
        <v>52</v>
      </c>
      <c r="H104" s="36" t="e">
        <f t="shared" si="14"/>
        <v>#DIV/0!</v>
      </c>
      <c r="I104" s="33" t="s">
        <v>44</v>
      </c>
      <c r="J104" s="34">
        <v>0.35</v>
      </c>
      <c r="K104" s="35">
        <v>120</v>
      </c>
      <c r="L104" s="37" t="e">
        <f t="shared" si="15"/>
        <v>#DIV/0!</v>
      </c>
      <c r="M104" s="38">
        <v>0</v>
      </c>
      <c r="N104" s="39" t="s">
        <v>46</v>
      </c>
      <c r="O104" s="40" t="e">
        <f t="shared" si="16"/>
        <v>#DIV/0!</v>
      </c>
      <c r="P104" s="1"/>
      <c r="R104" s="3"/>
      <c r="S104" s="1"/>
      <c r="T104" s="2"/>
      <c r="V104" s="3"/>
      <c r="W104" s="1"/>
      <c r="X104" s="3"/>
      <c r="Z104" s="4"/>
    </row>
    <row r="105" spans="1:26" ht="15" customHeight="1" x14ac:dyDescent="0.2">
      <c r="A105" s="42" t="s">
        <v>177</v>
      </c>
      <c r="B105" s="27" t="s">
        <v>108</v>
      </c>
      <c r="C105" s="44" t="s">
        <v>209</v>
      </c>
      <c r="D105" s="44" t="s">
        <v>82</v>
      </c>
      <c r="E105" s="33" t="s">
        <v>7</v>
      </c>
      <c r="F105" s="34">
        <v>0.29799999999999999</v>
      </c>
      <c r="G105" s="35" t="s">
        <v>52</v>
      </c>
      <c r="H105" s="36" t="e">
        <f t="shared" si="14"/>
        <v>#DIV/0!</v>
      </c>
      <c r="I105" s="33" t="s">
        <v>44</v>
      </c>
      <c r="J105" s="34">
        <v>0.35</v>
      </c>
      <c r="K105" s="35">
        <v>120</v>
      </c>
      <c r="L105" s="37" t="e">
        <f t="shared" si="15"/>
        <v>#DIV/0!</v>
      </c>
      <c r="M105" s="38">
        <v>0</v>
      </c>
      <c r="N105" s="39" t="s">
        <v>46</v>
      </c>
      <c r="O105" s="40" t="e">
        <f t="shared" si="16"/>
        <v>#DIV/0!</v>
      </c>
      <c r="P105" s="1"/>
      <c r="R105" s="3"/>
      <c r="S105" s="1"/>
      <c r="T105" s="2"/>
      <c r="V105" s="3"/>
      <c r="W105" s="1"/>
      <c r="X105" s="3"/>
      <c r="Z105" s="4"/>
    </row>
    <row r="106" spans="1:26" ht="15" customHeight="1" x14ac:dyDescent="0.2">
      <c r="A106" s="42" t="s">
        <v>178</v>
      </c>
      <c r="B106" s="27" t="s">
        <v>109</v>
      </c>
      <c r="C106" s="44" t="s">
        <v>209</v>
      </c>
      <c r="D106" s="44" t="s">
        <v>81</v>
      </c>
      <c r="E106" s="33" t="s">
        <v>7</v>
      </c>
      <c r="F106" s="34">
        <v>0.29799999999999999</v>
      </c>
      <c r="G106" s="35" t="s">
        <v>52</v>
      </c>
      <c r="H106" s="36" t="e">
        <f t="shared" si="14"/>
        <v>#DIV/0!</v>
      </c>
      <c r="I106" s="33" t="s">
        <v>44</v>
      </c>
      <c r="J106" s="34">
        <v>0.35</v>
      </c>
      <c r="K106" s="35">
        <v>120</v>
      </c>
      <c r="L106" s="37" t="e">
        <f t="shared" si="15"/>
        <v>#DIV/0!</v>
      </c>
      <c r="M106" s="38">
        <v>0</v>
      </c>
      <c r="N106" s="39" t="s">
        <v>46</v>
      </c>
      <c r="O106" s="40" t="e">
        <f t="shared" si="16"/>
        <v>#DIV/0!</v>
      </c>
      <c r="P106" s="1"/>
      <c r="R106" s="3"/>
      <c r="S106" s="1"/>
      <c r="T106" s="2"/>
      <c r="V106" s="3"/>
      <c r="W106" s="1"/>
      <c r="X106" s="3"/>
      <c r="Z106" s="4"/>
    </row>
    <row r="107" spans="1:26" ht="15" customHeight="1" x14ac:dyDescent="0.2">
      <c r="A107" s="42" t="s">
        <v>178</v>
      </c>
      <c r="B107" s="27" t="s">
        <v>109</v>
      </c>
      <c r="C107" s="44" t="s">
        <v>209</v>
      </c>
      <c r="D107" s="44" t="s">
        <v>134</v>
      </c>
      <c r="E107" s="33" t="s">
        <v>7</v>
      </c>
      <c r="F107" s="34">
        <v>0.29799999999999999</v>
      </c>
      <c r="G107" s="35" t="s">
        <v>52</v>
      </c>
      <c r="H107" s="36" t="e">
        <f t="shared" si="14"/>
        <v>#DIV/0!</v>
      </c>
      <c r="I107" s="33" t="s">
        <v>44</v>
      </c>
      <c r="J107" s="34">
        <v>0.35</v>
      </c>
      <c r="K107" s="35">
        <v>120</v>
      </c>
      <c r="L107" s="37" t="e">
        <f t="shared" si="15"/>
        <v>#DIV/0!</v>
      </c>
      <c r="M107" s="38">
        <v>0</v>
      </c>
      <c r="N107" s="39" t="s">
        <v>46</v>
      </c>
      <c r="O107" s="40" t="e">
        <f t="shared" si="16"/>
        <v>#DIV/0!</v>
      </c>
      <c r="P107" s="1"/>
      <c r="R107" s="3"/>
      <c r="S107" s="1"/>
      <c r="T107" s="2"/>
      <c r="V107" s="3"/>
      <c r="W107" s="1"/>
      <c r="X107" s="3"/>
      <c r="Z107" s="4"/>
    </row>
    <row r="108" spans="1:26" ht="15" customHeight="1" x14ac:dyDescent="0.2">
      <c r="A108" s="42" t="s">
        <v>178</v>
      </c>
      <c r="B108" s="27" t="s">
        <v>109</v>
      </c>
      <c r="C108" s="44" t="s">
        <v>209</v>
      </c>
      <c r="D108" s="44" t="s">
        <v>131</v>
      </c>
      <c r="E108" s="33" t="s">
        <v>7</v>
      </c>
      <c r="F108" s="34">
        <v>0.29799999999999999</v>
      </c>
      <c r="G108" s="35" t="s">
        <v>52</v>
      </c>
      <c r="H108" s="36" t="e">
        <f t="shared" si="14"/>
        <v>#DIV/0!</v>
      </c>
      <c r="I108" s="33" t="s">
        <v>44</v>
      </c>
      <c r="J108" s="34">
        <v>0.35</v>
      </c>
      <c r="K108" s="35">
        <v>120</v>
      </c>
      <c r="L108" s="37" t="e">
        <f t="shared" si="15"/>
        <v>#DIV/0!</v>
      </c>
      <c r="M108" s="38">
        <v>0</v>
      </c>
      <c r="N108" s="39" t="s">
        <v>46</v>
      </c>
      <c r="O108" s="40" t="e">
        <f t="shared" si="16"/>
        <v>#DIV/0!</v>
      </c>
      <c r="P108" s="1"/>
      <c r="R108" s="3"/>
      <c r="S108" s="1"/>
      <c r="T108" s="2"/>
      <c r="V108" s="3"/>
      <c r="W108" s="1"/>
      <c r="X108" s="3"/>
      <c r="Z108" s="4"/>
    </row>
    <row r="109" spans="1:26" ht="15" customHeight="1" x14ac:dyDescent="0.2">
      <c r="A109" s="42" t="s">
        <v>178</v>
      </c>
      <c r="B109" s="27" t="s">
        <v>109</v>
      </c>
      <c r="C109" s="44" t="s">
        <v>209</v>
      </c>
      <c r="D109" s="44" t="s">
        <v>82</v>
      </c>
      <c r="E109" s="33" t="s">
        <v>7</v>
      </c>
      <c r="F109" s="34">
        <v>0.29799999999999999</v>
      </c>
      <c r="G109" s="35" t="s">
        <v>52</v>
      </c>
      <c r="H109" s="36" t="e">
        <f t="shared" si="14"/>
        <v>#DIV/0!</v>
      </c>
      <c r="I109" s="33" t="s">
        <v>44</v>
      </c>
      <c r="J109" s="34">
        <v>0.35</v>
      </c>
      <c r="K109" s="35">
        <v>120</v>
      </c>
      <c r="L109" s="37" t="e">
        <f t="shared" si="15"/>
        <v>#DIV/0!</v>
      </c>
      <c r="M109" s="38">
        <v>0</v>
      </c>
      <c r="N109" s="39" t="s">
        <v>46</v>
      </c>
      <c r="O109" s="40" t="e">
        <f t="shared" si="16"/>
        <v>#DIV/0!</v>
      </c>
      <c r="P109" s="1"/>
      <c r="R109" s="3"/>
      <c r="S109" s="1"/>
      <c r="T109" s="2"/>
      <c r="V109" s="3"/>
      <c r="W109" s="1"/>
      <c r="X109" s="3"/>
      <c r="Z109" s="4"/>
    </row>
    <row r="110" spans="1:26" ht="15" customHeight="1" x14ac:dyDescent="0.2">
      <c r="A110" s="42" t="s">
        <v>179</v>
      </c>
      <c r="B110" s="27" t="s">
        <v>110</v>
      </c>
      <c r="C110" s="44" t="s">
        <v>209</v>
      </c>
      <c r="D110" s="44" t="s">
        <v>81</v>
      </c>
      <c r="E110" s="33" t="s">
        <v>7</v>
      </c>
      <c r="F110" s="34">
        <v>0.29799999999999999</v>
      </c>
      <c r="G110" s="35" t="s">
        <v>52</v>
      </c>
      <c r="H110" s="36" t="e">
        <f t="shared" si="14"/>
        <v>#DIV/0!</v>
      </c>
      <c r="I110" s="33" t="s">
        <v>44</v>
      </c>
      <c r="J110" s="34">
        <v>0.35</v>
      </c>
      <c r="K110" s="35">
        <v>120</v>
      </c>
      <c r="L110" s="37" t="e">
        <f t="shared" si="15"/>
        <v>#DIV/0!</v>
      </c>
      <c r="M110" s="38">
        <v>0</v>
      </c>
      <c r="N110" s="39" t="s">
        <v>46</v>
      </c>
      <c r="O110" s="40" t="e">
        <f t="shared" si="16"/>
        <v>#DIV/0!</v>
      </c>
      <c r="P110" s="1"/>
      <c r="R110" s="3"/>
      <c r="S110" s="1"/>
      <c r="T110" s="2"/>
      <c r="V110" s="3"/>
      <c r="W110" s="1"/>
      <c r="X110" s="3"/>
      <c r="Z110" s="4"/>
    </row>
    <row r="111" spans="1:26" ht="15" customHeight="1" x14ac:dyDescent="0.2">
      <c r="A111" s="42" t="s">
        <v>179</v>
      </c>
      <c r="B111" s="27" t="s">
        <v>110</v>
      </c>
      <c r="C111" s="44" t="s">
        <v>209</v>
      </c>
      <c r="D111" s="44" t="s">
        <v>134</v>
      </c>
      <c r="E111" s="33" t="s">
        <v>7</v>
      </c>
      <c r="F111" s="34">
        <v>0.29799999999999999</v>
      </c>
      <c r="G111" s="35" t="s">
        <v>52</v>
      </c>
      <c r="H111" s="36" t="e">
        <f t="shared" si="14"/>
        <v>#DIV/0!</v>
      </c>
      <c r="I111" s="33" t="s">
        <v>44</v>
      </c>
      <c r="J111" s="34">
        <v>0.35</v>
      </c>
      <c r="K111" s="35">
        <v>120</v>
      </c>
      <c r="L111" s="37" t="e">
        <f t="shared" si="15"/>
        <v>#DIV/0!</v>
      </c>
      <c r="M111" s="38">
        <v>0</v>
      </c>
      <c r="N111" s="39" t="s">
        <v>46</v>
      </c>
      <c r="O111" s="40" t="e">
        <f t="shared" si="16"/>
        <v>#DIV/0!</v>
      </c>
      <c r="P111" s="1"/>
      <c r="R111" s="3"/>
      <c r="S111" s="1"/>
      <c r="T111" s="2"/>
      <c r="V111" s="3"/>
      <c r="W111" s="1"/>
      <c r="X111" s="3"/>
      <c r="Z111" s="4"/>
    </row>
    <row r="112" spans="1:26" ht="15" customHeight="1" x14ac:dyDescent="0.2">
      <c r="A112" s="42" t="s">
        <v>179</v>
      </c>
      <c r="B112" s="27" t="s">
        <v>110</v>
      </c>
      <c r="C112" s="44" t="s">
        <v>209</v>
      </c>
      <c r="D112" s="44" t="s">
        <v>131</v>
      </c>
      <c r="E112" s="33" t="s">
        <v>7</v>
      </c>
      <c r="F112" s="34">
        <v>0.29799999999999999</v>
      </c>
      <c r="G112" s="35" t="s">
        <v>52</v>
      </c>
      <c r="H112" s="36" t="e">
        <f t="shared" si="14"/>
        <v>#DIV/0!</v>
      </c>
      <c r="I112" s="33" t="s">
        <v>44</v>
      </c>
      <c r="J112" s="34">
        <v>0.35</v>
      </c>
      <c r="K112" s="35">
        <v>120</v>
      </c>
      <c r="L112" s="37" t="e">
        <f t="shared" si="15"/>
        <v>#DIV/0!</v>
      </c>
      <c r="M112" s="38">
        <v>0</v>
      </c>
      <c r="N112" s="39" t="s">
        <v>46</v>
      </c>
      <c r="O112" s="40" t="e">
        <f t="shared" si="16"/>
        <v>#DIV/0!</v>
      </c>
      <c r="P112" s="1"/>
      <c r="R112" s="3"/>
      <c r="S112" s="1"/>
      <c r="T112" s="2"/>
      <c r="V112" s="3"/>
      <c r="W112" s="1"/>
      <c r="X112" s="3"/>
      <c r="Z112" s="4"/>
    </row>
    <row r="113" spans="1:26" ht="15" customHeight="1" x14ac:dyDescent="0.2">
      <c r="A113" s="42" t="s">
        <v>179</v>
      </c>
      <c r="B113" s="27" t="s">
        <v>110</v>
      </c>
      <c r="C113" s="44" t="s">
        <v>209</v>
      </c>
      <c r="D113" s="44" t="s">
        <v>82</v>
      </c>
      <c r="E113" s="33" t="s">
        <v>7</v>
      </c>
      <c r="F113" s="34">
        <v>0.29799999999999999</v>
      </c>
      <c r="G113" s="35" t="s">
        <v>52</v>
      </c>
      <c r="H113" s="36" t="e">
        <f t="shared" si="14"/>
        <v>#DIV/0!</v>
      </c>
      <c r="I113" s="33" t="s">
        <v>44</v>
      </c>
      <c r="J113" s="34">
        <v>0.35</v>
      </c>
      <c r="K113" s="35">
        <v>120</v>
      </c>
      <c r="L113" s="37" t="e">
        <f t="shared" si="15"/>
        <v>#DIV/0!</v>
      </c>
      <c r="M113" s="38">
        <v>0</v>
      </c>
      <c r="N113" s="39" t="s">
        <v>46</v>
      </c>
      <c r="O113" s="40" t="e">
        <f t="shared" si="16"/>
        <v>#DIV/0!</v>
      </c>
      <c r="P113" s="1"/>
      <c r="R113" s="3"/>
      <c r="S113" s="1"/>
      <c r="T113" s="2"/>
      <c r="V113" s="3"/>
      <c r="W113" s="1"/>
      <c r="X113" s="3"/>
      <c r="Z113" s="4"/>
    </row>
    <row r="114" spans="1:26" ht="15" customHeight="1" x14ac:dyDescent="0.2">
      <c r="A114" s="42" t="s">
        <v>180</v>
      </c>
      <c r="B114" s="27" t="s">
        <v>111</v>
      </c>
      <c r="C114" s="44" t="s">
        <v>207</v>
      </c>
      <c r="D114" s="44" t="s">
        <v>81</v>
      </c>
      <c r="E114" s="33" t="s">
        <v>14</v>
      </c>
      <c r="F114" s="34">
        <v>0.29799999999999999</v>
      </c>
      <c r="G114" s="35" t="s">
        <v>55</v>
      </c>
      <c r="H114" s="36" t="e">
        <f t="shared" ref="H114:H125" si="17">($F$2*F114)+G114</f>
        <v>#DIV/0!</v>
      </c>
      <c r="I114" s="33" t="s">
        <v>45</v>
      </c>
      <c r="J114" s="34">
        <v>0.35</v>
      </c>
      <c r="K114" s="35">
        <v>120</v>
      </c>
      <c r="L114" s="37" t="e">
        <f t="shared" ref="L114:L125" si="18">($F$2*J114)+K114</f>
        <v>#DIV/0!</v>
      </c>
      <c r="M114" s="38">
        <v>0</v>
      </c>
      <c r="N114" s="39" t="s">
        <v>46</v>
      </c>
      <c r="O114" s="40" t="e">
        <f t="shared" ref="O114:O125" si="19">ROUNDDOWN((H114-L114)*$B$3,0)</f>
        <v>#DIV/0!</v>
      </c>
      <c r="P114" s="1"/>
      <c r="R114" s="3"/>
      <c r="S114" s="1"/>
      <c r="T114" s="2"/>
      <c r="V114" s="3"/>
      <c r="W114" s="1"/>
      <c r="X114" s="3"/>
      <c r="Z114" s="4"/>
    </row>
    <row r="115" spans="1:26" ht="15" customHeight="1" x14ac:dyDescent="0.2">
      <c r="A115" s="42" t="s">
        <v>180</v>
      </c>
      <c r="B115" s="27" t="s">
        <v>111</v>
      </c>
      <c r="C115" s="44" t="s">
        <v>207</v>
      </c>
      <c r="D115" s="44" t="s">
        <v>134</v>
      </c>
      <c r="E115" s="33" t="s">
        <v>14</v>
      </c>
      <c r="F115" s="34">
        <v>0.29799999999999999</v>
      </c>
      <c r="G115" s="35" t="s">
        <v>55</v>
      </c>
      <c r="H115" s="36" t="e">
        <f t="shared" si="17"/>
        <v>#DIV/0!</v>
      </c>
      <c r="I115" s="33" t="s">
        <v>45</v>
      </c>
      <c r="J115" s="34">
        <v>0.35</v>
      </c>
      <c r="K115" s="35">
        <v>120</v>
      </c>
      <c r="L115" s="37" t="e">
        <f t="shared" si="18"/>
        <v>#DIV/0!</v>
      </c>
      <c r="M115" s="38">
        <v>0</v>
      </c>
      <c r="N115" s="39" t="s">
        <v>46</v>
      </c>
      <c r="O115" s="40" t="e">
        <f t="shared" si="19"/>
        <v>#DIV/0!</v>
      </c>
      <c r="P115" s="1"/>
      <c r="R115" s="3"/>
      <c r="S115" s="1"/>
      <c r="T115" s="2"/>
      <c r="V115" s="3"/>
      <c r="W115" s="1"/>
      <c r="X115" s="3"/>
      <c r="Z115" s="4"/>
    </row>
    <row r="116" spans="1:26" ht="15" customHeight="1" x14ac:dyDescent="0.2">
      <c r="A116" s="42" t="s">
        <v>180</v>
      </c>
      <c r="B116" s="27" t="s">
        <v>111</v>
      </c>
      <c r="C116" s="44" t="s">
        <v>207</v>
      </c>
      <c r="D116" s="44" t="s">
        <v>131</v>
      </c>
      <c r="E116" s="33" t="s">
        <v>14</v>
      </c>
      <c r="F116" s="34">
        <v>0.29799999999999999</v>
      </c>
      <c r="G116" s="35" t="s">
        <v>55</v>
      </c>
      <c r="H116" s="36" t="e">
        <f t="shared" si="17"/>
        <v>#DIV/0!</v>
      </c>
      <c r="I116" s="33" t="s">
        <v>45</v>
      </c>
      <c r="J116" s="34">
        <v>0.35</v>
      </c>
      <c r="K116" s="35">
        <v>120</v>
      </c>
      <c r="L116" s="37" t="e">
        <f t="shared" si="18"/>
        <v>#DIV/0!</v>
      </c>
      <c r="M116" s="38">
        <v>0</v>
      </c>
      <c r="N116" s="39" t="s">
        <v>46</v>
      </c>
      <c r="O116" s="40" t="e">
        <f t="shared" si="19"/>
        <v>#DIV/0!</v>
      </c>
      <c r="P116" s="1"/>
      <c r="R116" s="3"/>
      <c r="S116" s="1"/>
      <c r="T116" s="2"/>
      <c r="V116" s="3"/>
      <c r="W116" s="1"/>
      <c r="X116" s="3"/>
      <c r="Z116" s="4"/>
    </row>
    <row r="117" spans="1:26" ht="15" customHeight="1" x14ac:dyDescent="0.2">
      <c r="A117" s="42" t="s">
        <v>180</v>
      </c>
      <c r="B117" s="27" t="s">
        <v>111</v>
      </c>
      <c r="C117" s="44" t="s">
        <v>207</v>
      </c>
      <c r="D117" s="44" t="s">
        <v>82</v>
      </c>
      <c r="E117" s="33" t="s">
        <v>14</v>
      </c>
      <c r="F117" s="34">
        <v>0.29799999999999999</v>
      </c>
      <c r="G117" s="35" t="s">
        <v>55</v>
      </c>
      <c r="H117" s="36" t="e">
        <f t="shared" si="17"/>
        <v>#DIV/0!</v>
      </c>
      <c r="I117" s="33" t="s">
        <v>45</v>
      </c>
      <c r="J117" s="34">
        <v>0.35</v>
      </c>
      <c r="K117" s="35">
        <v>120</v>
      </c>
      <c r="L117" s="37" t="e">
        <f t="shared" si="18"/>
        <v>#DIV/0!</v>
      </c>
      <c r="M117" s="38">
        <v>0</v>
      </c>
      <c r="N117" s="39" t="s">
        <v>46</v>
      </c>
      <c r="O117" s="40" t="e">
        <f t="shared" si="19"/>
        <v>#DIV/0!</v>
      </c>
      <c r="P117" s="1"/>
      <c r="R117" s="3"/>
      <c r="S117" s="1"/>
      <c r="T117" s="2"/>
      <c r="V117" s="3"/>
      <c r="W117" s="1"/>
      <c r="X117" s="3"/>
      <c r="Z117" s="4"/>
    </row>
    <row r="118" spans="1:26" ht="15" customHeight="1" x14ac:dyDescent="0.2">
      <c r="A118" s="42" t="s">
        <v>181</v>
      </c>
      <c r="B118" s="27" t="s">
        <v>112</v>
      </c>
      <c r="C118" s="44" t="s">
        <v>207</v>
      </c>
      <c r="D118" s="44" t="s">
        <v>81</v>
      </c>
      <c r="E118" s="33" t="s">
        <v>14</v>
      </c>
      <c r="F118" s="34">
        <v>0.29799999999999999</v>
      </c>
      <c r="G118" s="35" t="s">
        <v>55</v>
      </c>
      <c r="H118" s="36" t="e">
        <f t="shared" si="17"/>
        <v>#DIV/0!</v>
      </c>
      <c r="I118" s="33" t="s">
        <v>45</v>
      </c>
      <c r="J118" s="34">
        <v>0.35</v>
      </c>
      <c r="K118" s="35">
        <v>120</v>
      </c>
      <c r="L118" s="37" t="e">
        <f t="shared" si="18"/>
        <v>#DIV/0!</v>
      </c>
      <c r="M118" s="38">
        <v>0</v>
      </c>
      <c r="N118" s="39" t="s">
        <v>46</v>
      </c>
      <c r="O118" s="40" t="e">
        <f t="shared" si="19"/>
        <v>#DIV/0!</v>
      </c>
      <c r="P118" s="1"/>
      <c r="R118" s="3"/>
      <c r="S118" s="1"/>
      <c r="T118" s="2"/>
      <c r="V118" s="3"/>
      <c r="W118" s="1"/>
      <c r="X118" s="3"/>
      <c r="Z118" s="4"/>
    </row>
    <row r="119" spans="1:26" ht="15" customHeight="1" x14ac:dyDescent="0.2">
      <c r="A119" s="42" t="s">
        <v>181</v>
      </c>
      <c r="B119" s="27" t="s">
        <v>112</v>
      </c>
      <c r="C119" s="44" t="s">
        <v>207</v>
      </c>
      <c r="D119" s="44" t="s">
        <v>134</v>
      </c>
      <c r="E119" s="33" t="s">
        <v>14</v>
      </c>
      <c r="F119" s="34">
        <v>0.29799999999999999</v>
      </c>
      <c r="G119" s="35" t="s">
        <v>55</v>
      </c>
      <c r="H119" s="36" t="e">
        <f t="shared" si="17"/>
        <v>#DIV/0!</v>
      </c>
      <c r="I119" s="33" t="s">
        <v>45</v>
      </c>
      <c r="J119" s="34">
        <v>0.35</v>
      </c>
      <c r="K119" s="35">
        <v>120</v>
      </c>
      <c r="L119" s="37" t="e">
        <f t="shared" si="18"/>
        <v>#DIV/0!</v>
      </c>
      <c r="M119" s="38">
        <v>0</v>
      </c>
      <c r="N119" s="39" t="s">
        <v>46</v>
      </c>
      <c r="O119" s="40" t="e">
        <f t="shared" si="19"/>
        <v>#DIV/0!</v>
      </c>
      <c r="P119" s="1"/>
      <c r="R119" s="3"/>
      <c r="S119" s="1"/>
      <c r="T119" s="2"/>
      <c r="V119" s="3"/>
      <c r="W119" s="1"/>
      <c r="X119" s="3"/>
      <c r="Z119" s="4"/>
    </row>
    <row r="120" spans="1:26" ht="15" customHeight="1" x14ac:dyDescent="0.2">
      <c r="A120" s="42" t="s">
        <v>181</v>
      </c>
      <c r="B120" s="27" t="s">
        <v>112</v>
      </c>
      <c r="C120" s="44" t="s">
        <v>207</v>
      </c>
      <c r="D120" s="44" t="s">
        <v>131</v>
      </c>
      <c r="E120" s="33" t="s">
        <v>14</v>
      </c>
      <c r="F120" s="34">
        <v>0.29799999999999999</v>
      </c>
      <c r="G120" s="35" t="s">
        <v>55</v>
      </c>
      <c r="H120" s="36" t="e">
        <f t="shared" si="17"/>
        <v>#DIV/0!</v>
      </c>
      <c r="I120" s="33" t="s">
        <v>45</v>
      </c>
      <c r="J120" s="34">
        <v>0.35</v>
      </c>
      <c r="K120" s="35">
        <v>120</v>
      </c>
      <c r="L120" s="37" t="e">
        <f t="shared" si="18"/>
        <v>#DIV/0!</v>
      </c>
      <c r="M120" s="38">
        <v>0</v>
      </c>
      <c r="N120" s="39" t="s">
        <v>46</v>
      </c>
      <c r="O120" s="40" t="e">
        <f t="shared" si="19"/>
        <v>#DIV/0!</v>
      </c>
      <c r="P120" s="1"/>
      <c r="R120" s="3"/>
      <c r="S120" s="1"/>
      <c r="T120" s="2"/>
      <c r="V120" s="3"/>
      <c r="W120" s="1"/>
      <c r="X120" s="3"/>
      <c r="Z120" s="4"/>
    </row>
    <row r="121" spans="1:26" ht="15" customHeight="1" x14ac:dyDescent="0.2">
      <c r="A121" s="42" t="s">
        <v>181</v>
      </c>
      <c r="B121" s="27" t="s">
        <v>112</v>
      </c>
      <c r="C121" s="44" t="s">
        <v>207</v>
      </c>
      <c r="D121" s="44" t="s">
        <v>82</v>
      </c>
      <c r="E121" s="33" t="s">
        <v>14</v>
      </c>
      <c r="F121" s="34">
        <v>0.29799999999999999</v>
      </c>
      <c r="G121" s="35" t="s">
        <v>55</v>
      </c>
      <c r="H121" s="36" t="e">
        <f t="shared" si="17"/>
        <v>#DIV/0!</v>
      </c>
      <c r="I121" s="33" t="s">
        <v>45</v>
      </c>
      <c r="J121" s="34">
        <v>0.35</v>
      </c>
      <c r="K121" s="35">
        <v>120</v>
      </c>
      <c r="L121" s="37" t="e">
        <f t="shared" si="18"/>
        <v>#DIV/0!</v>
      </c>
      <c r="M121" s="38">
        <v>0</v>
      </c>
      <c r="N121" s="39" t="s">
        <v>46</v>
      </c>
      <c r="O121" s="40" t="e">
        <f t="shared" si="19"/>
        <v>#DIV/0!</v>
      </c>
      <c r="P121" s="1"/>
      <c r="R121" s="3"/>
      <c r="S121" s="1"/>
      <c r="T121" s="2"/>
      <c r="V121" s="3"/>
      <c r="W121" s="1"/>
      <c r="X121" s="3"/>
      <c r="Z121" s="4"/>
    </row>
    <row r="122" spans="1:26" ht="15" customHeight="1" x14ac:dyDescent="0.2">
      <c r="A122" s="42" t="s">
        <v>182</v>
      </c>
      <c r="B122" s="27" t="s">
        <v>113</v>
      </c>
      <c r="C122" s="44" t="s">
        <v>207</v>
      </c>
      <c r="D122" s="44" t="s">
        <v>81</v>
      </c>
      <c r="E122" s="33" t="s">
        <v>14</v>
      </c>
      <c r="F122" s="34">
        <v>0.29799999999999999</v>
      </c>
      <c r="G122" s="35" t="s">
        <v>55</v>
      </c>
      <c r="H122" s="36" t="e">
        <f t="shared" si="17"/>
        <v>#DIV/0!</v>
      </c>
      <c r="I122" s="33" t="s">
        <v>45</v>
      </c>
      <c r="J122" s="34">
        <v>0.35</v>
      </c>
      <c r="K122" s="35">
        <v>120</v>
      </c>
      <c r="L122" s="37" t="e">
        <f t="shared" si="18"/>
        <v>#DIV/0!</v>
      </c>
      <c r="M122" s="38">
        <v>0</v>
      </c>
      <c r="N122" s="39" t="s">
        <v>46</v>
      </c>
      <c r="O122" s="40" t="e">
        <f t="shared" si="19"/>
        <v>#DIV/0!</v>
      </c>
      <c r="P122" s="1"/>
      <c r="R122" s="3"/>
      <c r="S122" s="1"/>
      <c r="T122" s="2"/>
      <c r="V122" s="3"/>
      <c r="W122" s="1"/>
      <c r="X122" s="3"/>
      <c r="Z122" s="4"/>
    </row>
    <row r="123" spans="1:26" ht="15" customHeight="1" x14ac:dyDescent="0.2">
      <c r="A123" s="42" t="s">
        <v>182</v>
      </c>
      <c r="B123" s="27" t="s">
        <v>113</v>
      </c>
      <c r="C123" s="44" t="s">
        <v>207</v>
      </c>
      <c r="D123" s="44" t="s">
        <v>134</v>
      </c>
      <c r="E123" s="33" t="s">
        <v>14</v>
      </c>
      <c r="F123" s="34">
        <v>0.29799999999999999</v>
      </c>
      <c r="G123" s="35" t="s">
        <v>55</v>
      </c>
      <c r="H123" s="36" t="e">
        <f t="shared" si="17"/>
        <v>#DIV/0!</v>
      </c>
      <c r="I123" s="33" t="s">
        <v>45</v>
      </c>
      <c r="J123" s="34">
        <v>0.35</v>
      </c>
      <c r="K123" s="35">
        <v>120</v>
      </c>
      <c r="L123" s="37" t="e">
        <f t="shared" si="18"/>
        <v>#DIV/0!</v>
      </c>
      <c r="M123" s="38">
        <v>0</v>
      </c>
      <c r="N123" s="39" t="s">
        <v>46</v>
      </c>
      <c r="O123" s="40" t="e">
        <f t="shared" si="19"/>
        <v>#DIV/0!</v>
      </c>
      <c r="P123" s="1"/>
      <c r="R123" s="3"/>
      <c r="S123" s="1"/>
      <c r="T123" s="2"/>
      <c r="V123" s="3"/>
      <c r="W123" s="1"/>
      <c r="X123" s="3"/>
      <c r="Z123" s="4"/>
    </row>
    <row r="124" spans="1:26" ht="15" customHeight="1" x14ac:dyDescent="0.2">
      <c r="A124" s="42" t="s">
        <v>182</v>
      </c>
      <c r="B124" s="27" t="s">
        <v>113</v>
      </c>
      <c r="C124" s="44" t="s">
        <v>207</v>
      </c>
      <c r="D124" s="44" t="s">
        <v>131</v>
      </c>
      <c r="E124" s="33" t="s">
        <v>14</v>
      </c>
      <c r="F124" s="34">
        <v>0.29799999999999999</v>
      </c>
      <c r="G124" s="35" t="s">
        <v>55</v>
      </c>
      <c r="H124" s="36" t="e">
        <f t="shared" si="17"/>
        <v>#DIV/0!</v>
      </c>
      <c r="I124" s="33" t="s">
        <v>45</v>
      </c>
      <c r="J124" s="34">
        <v>0.35</v>
      </c>
      <c r="K124" s="35">
        <v>120</v>
      </c>
      <c r="L124" s="37" t="e">
        <f t="shared" si="18"/>
        <v>#DIV/0!</v>
      </c>
      <c r="M124" s="38">
        <v>0</v>
      </c>
      <c r="N124" s="39" t="s">
        <v>46</v>
      </c>
      <c r="O124" s="40" t="e">
        <f t="shared" si="19"/>
        <v>#DIV/0!</v>
      </c>
      <c r="P124" s="1"/>
      <c r="R124" s="3"/>
      <c r="S124" s="1"/>
      <c r="T124" s="2"/>
      <c r="V124" s="3"/>
      <c r="W124" s="1"/>
      <c r="X124" s="3"/>
      <c r="Z124" s="4"/>
    </row>
    <row r="125" spans="1:26" ht="15" customHeight="1" x14ac:dyDescent="0.2">
      <c r="A125" s="42" t="s">
        <v>182</v>
      </c>
      <c r="B125" s="27" t="s">
        <v>113</v>
      </c>
      <c r="C125" s="44" t="s">
        <v>207</v>
      </c>
      <c r="D125" s="44" t="s">
        <v>82</v>
      </c>
      <c r="E125" s="33" t="s">
        <v>14</v>
      </c>
      <c r="F125" s="34">
        <v>0.29799999999999999</v>
      </c>
      <c r="G125" s="35" t="s">
        <v>55</v>
      </c>
      <c r="H125" s="36" t="e">
        <f t="shared" si="17"/>
        <v>#DIV/0!</v>
      </c>
      <c r="I125" s="33" t="s">
        <v>45</v>
      </c>
      <c r="J125" s="34">
        <v>0.35</v>
      </c>
      <c r="K125" s="35">
        <v>120</v>
      </c>
      <c r="L125" s="37" t="e">
        <f t="shared" si="18"/>
        <v>#DIV/0!</v>
      </c>
      <c r="M125" s="38">
        <v>0</v>
      </c>
      <c r="N125" s="39" t="s">
        <v>46</v>
      </c>
      <c r="O125" s="40" t="e">
        <f t="shared" si="19"/>
        <v>#DIV/0!</v>
      </c>
      <c r="P125" s="1"/>
      <c r="R125" s="3"/>
      <c r="S125" s="1"/>
      <c r="T125" s="2"/>
      <c r="V125" s="3"/>
      <c r="W125" s="1"/>
      <c r="X125" s="3"/>
      <c r="Z125" s="4"/>
    </row>
    <row r="126" spans="1:26" ht="15" customHeight="1" x14ac:dyDescent="0.2">
      <c r="A126" s="42" t="s">
        <v>183</v>
      </c>
      <c r="B126" s="27" t="s">
        <v>114</v>
      </c>
      <c r="C126" s="44" t="s">
        <v>208</v>
      </c>
      <c r="D126" s="44" t="s">
        <v>81</v>
      </c>
      <c r="E126" s="33" t="s">
        <v>14</v>
      </c>
      <c r="F126" s="34">
        <v>0.29799999999999999</v>
      </c>
      <c r="G126" s="35" t="s">
        <v>55</v>
      </c>
      <c r="H126" s="36" t="e">
        <f t="shared" ref="H126:H137" si="20">($F$2*F126)+G126</f>
        <v>#DIV/0!</v>
      </c>
      <c r="I126" s="33" t="s">
        <v>45</v>
      </c>
      <c r="J126" s="34">
        <v>0.35</v>
      </c>
      <c r="K126" s="35">
        <v>120</v>
      </c>
      <c r="L126" s="37" t="e">
        <f t="shared" ref="L126:L137" si="21">($F$2*J126)+K126</f>
        <v>#DIV/0!</v>
      </c>
      <c r="M126" s="38">
        <v>0</v>
      </c>
      <c r="N126" s="39" t="s">
        <v>46</v>
      </c>
      <c r="O126" s="40" t="e">
        <f t="shared" ref="O126:O137" si="22">ROUNDDOWN((H126-L126)*$B$3,0)</f>
        <v>#DIV/0!</v>
      </c>
      <c r="P126" s="1"/>
      <c r="R126" s="3"/>
      <c r="S126" s="1"/>
      <c r="T126" s="2"/>
      <c r="V126" s="3"/>
      <c r="W126" s="1"/>
      <c r="X126" s="3"/>
      <c r="Z126" s="4"/>
    </row>
    <row r="127" spans="1:26" ht="15" customHeight="1" x14ac:dyDescent="0.2">
      <c r="A127" s="42" t="s">
        <v>183</v>
      </c>
      <c r="B127" s="27" t="s">
        <v>114</v>
      </c>
      <c r="C127" s="44" t="s">
        <v>208</v>
      </c>
      <c r="D127" s="44" t="s">
        <v>134</v>
      </c>
      <c r="E127" s="33" t="s">
        <v>14</v>
      </c>
      <c r="F127" s="34">
        <v>0.29799999999999999</v>
      </c>
      <c r="G127" s="35" t="s">
        <v>55</v>
      </c>
      <c r="H127" s="36" t="e">
        <f t="shared" si="20"/>
        <v>#DIV/0!</v>
      </c>
      <c r="I127" s="33" t="s">
        <v>45</v>
      </c>
      <c r="J127" s="34">
        <v>0.35</v>
      </c>
      <c r="K127" s="35">
        <v>120</v>
      </c>
      <c r="L127" s="37" t="e">
        <f t="shared" si="21"/>
        <v>#DIV/0!</v>
      </c>
      <c r="M127" s="38">
        <v>0</v>
      </c>
      <c r="N127" s="39" t="s">
        <v>46</v>
      </c>
      <c r="O127" s="40" t="e">
        <f t="shared" si="22"/>
        <v>#DIV/0!</v>
      </c>
      <c r="P127" s="1"/>
      <c r="R127" s="3"/>
      <c r="S127" s="1"/>
      <c r="T127" s="2"/>
      <c r="V127" s="3"/>
      <c r="W127" s="1"/>
      <c r="X127" s="3"/>
      <c r="Z127" s="4"/>
    </row>
    <row r="128" spans="1:26" ht="15" customHeight="1" x14ac:dyDescent="0.2">
      <c r="A128" s="42" t="s">
        <v>183</v>
      </c>
      <c r="B128" s="27" t="s">
        <v>114</v>
      </c>
      <c r="C128" s="44" t="s">
        <v>208</v>
      </c>
      <c r="D128" s="44" t="s">
        <v>131</v>
      </c>
      <c r="E128" s="33" t="s">
        <v>14</v>
      </c>
      <c r="F128" s="34">
        <v>0.29799999999999999</v>
      </c>
      <c r="G128" s="35" t="s">
        <v>55</v>
      </c>
      <c r="H128" s="36" t="e">
        <f t="shared" si="20"/>
        <v>#DIV/0!</v>
      </c>
      <c r="I128" s="33" t="s">
        <v>45</v>
      </c>
      <c r="J128" s="34">
        <v>0.35</v>
      </c>
      <c r="K128" s="35">
        <v>120</v>
      </c>
      <c r="L128" s="37" t="e">
        <f t="shared" si="21"/>
        <v>#DIV/0!</v>
      </c>
      <c r="M128" s="38">
        <v>0</v>
      </c>
      <c r="N128" s="39" t="s">
        <v>46</v>
      </c>
      <c r="O128" s="40" t="e">
        <f t="shared" si="22"/>
        <v>#DIV/0!</v>
      </c>
      <c r="P128" s="1"/>
      <c r="R128" s="3"/>
      <c r="S128" s="1"/>
      <c r="T128" s="2"/>
      <c r="V128" s="3"/>
      <c r="W128" s="1"/>
      <c r="X128" s="3"/>
      <c r="Z128" s="4"/>
    </row>
    <row r="129" spans="1:26" ht="15" customHeight="1" x14ac:dyDescent="0.2">
      <c r="A129" s="42" t="s">
        <v>183</v>
      </c>
      <c r="B129" s="27" t="s">
        <v>114</v>
      </c>
      <c r="C129" s="44" t="s">
        <v>208</v>
      </c>
      <c r="D129" s="44" t="s">
        <v>82</v>
      </c>
      <c r="E129" s="33" t="s">
        <v>14</v>
      </c>
      <c r="F129" s="34">
        <v>0.29799999999999999</v>
      </c>
      <c r="G129" s="35" t="s">
        <v>55</v>
      </c>
      <c r="H129" s="36" t="e">
        <f t="shared" si="20"/>
        <v>#DIV/0!</v>
      </c>
      <c r="I129" s="33" t="s">
        <v>45</v>
      </c>
      <c r="J129" s="34">
        <v>0.35</v>
      </c>
      <c r="K129" s="35">
        <v>120</v>
      </c>
      <c r="L129" s="37" t="e">
        <f t="shared" si="21"/>
        <v>#DIV/0!</v>
      </c>
      <c r="M129" s="38">
        <v>0</v>
      </c>
      <c r="N129" s="39" t="s">
        <v>46</v>
      </c>
      <c r="O129" s="40" t="e">
        <f t="shared" si="22"/>
        <v>#DIV/0!</v>
      </c>
      <c r="P129" s="1"/>
      <c r="R129" s="3"/>
      <c r="S129" s="1"/>
      <c r="T129" s="2"/>
      <c r="V129" s="3"/>
      <c r="W129" s="1"/>
      <c r="X129" s="3"/>
      <c r="Z129" s="4"/>
    </row>
    <row r="130" spans="1:26" ht="15" customHeight="1" x14ac:dyDescent="0.2">
      <c r="A130" s="42" t="s">
        <v>184</v>
      </c>
      <c r="B130" s="27" t="s">
        <v>115</v>
      </c>
      <c r="C130" s="44" t="s">
        <v>208</v>
      </c>
      <c r="D130" s="44" t="s">
        <v>81</v>
      </c>
      <c r="E130" s="33" t="s">
        <v>14</v>
      </c>
      <c r="F130" s="34">
        <v>0.29799999999999999</v>
      </c>
      <c r="G130" s="35" t="s">
        <v>55</v>
      </c>
      <c r="H130" s="36" t="e">
        <f t="shared" si="20"/>
        <v>#DIV/0!</v>
      </c>
      <c r="I130" s="33" t="s">
        <v>45</v>
      </c>
      <c r="J130" s="34">
        <v>0.35</v>
      </c>
      <c r="K130" s="35">
        <v>120</v>
      </c>
      <c r="L130" s="37" t="e">
        <f t="shared" si="21"/>
        <v>#DIV/0!</v>
      </c>
      <c r="M130" s="38">
        <v>0</v>
      </c>
      <c r="N130" s="39" t="s">
        <v>46</v>
      </c>
      <c r="O130" s="40" t="e">
        <f t="shared" si="22"/>
        <v>#DIV/0!</v>
      </c>
      <c r="P130" s="1"/>
      <c r="R130" s="3"/>
      <c r="S130" s="1"/>
      <c r="T130" s="2"/>
      <c r="V130" s="3"/>
      <c r="W130" s="1"/>
      <c r="X130" s="3"/>
      <c r="Z130" s="4"/>
    </row>
    <row r="131" spans="1:26" ht="15" customHeight="1" x14ac:dyDescent="0.2">
      <c r="A131" s="42" t="s">
        <v>184</v>
      </c>
      <c r="B131" s="27" t="s">
        <v>115</v>
      </c>
      <c r="C131" s="44" t="s">
        <v>208</v>
      </c>
      <c r="D131" s="44" t="s">
        <v>134</v>
      </c>
      <c r="E131" s="33" t="s">
        <v>14</v>
      </c>
      <c r="F131" s="34">
        <v>0.29799999999999999</v>
      </c>
      <c r="G131" s="35" t="s">
        <v>55</v>
      </c>
      <c r="H131" s="36" t="e">
        <f t="shared" si="20"/>
        <v>#DIV/0!</v>
      </c>
      <c r="I131" s="33" t="s">
        <v>45</v>
      </c>
      <c r="J131" s="34">
        <v>0.35</v>
      </c>
      <c r="K131" s="35">
        <v>120</v>
      </c>
      <c r="L131" s="37" t="e">
        <f t="shared" si="21"/>
        <v>#DIV/0!</v>
      </c>
      <c r="M131" s="38">
        <v>0</v>
      </c>
      <c r="N131" s="39" t="s">
        <v>46</v>
      </c>
      <c r="O131" s="40" t="e">
        <f t="shared" si="22"/>
        <v>#DIV/0!</v>
      </c>
      <c r="P131" s="1"/>
      <c r="R131" s="3"/>
      <c r="S131" s="1"/>
      <c r="T131" s="2"/>
      <c r="V131" s="3"/>
      <c r="W131" s="1"/>
      <c r="X131" s="3"/>
      <c r="Z131" s="4"/>
    </row>
    <row r="132" spans="1:26" ht="15" customHeight="1" x14ac:dyDescent="0.2">
      <c r="A132" s="42" t="s">
        <v>184</v>
      </c>
      <c r="B132" s="27" t="s">
        <v>115</v>
      </c>
      <c r="C132" s="44" t="s">
        <v>208</v>
      </c>
      <c r="D132" s="44" t="s">
        <v>131</v>
      </c>
      <c r="E132" s="33" t="s">
        <v>14</v>
      </c>
      <c r="F132" s="34">
        <v>0.29799999999999999</v>
      </c>
      <c r="G132" s="35" t="s">
        <v>55</v>
      </c>
      <c r="H132" s="36" t="e">
        <f t="shared" si="20"/>
        <v>#DIV/0!</v>
      </c>
      <c r="I132" s="33" t="s">
        <v>45</v>
      </c>
      <c r="J132" s="34">
        <v>0.35</v>
      </c>
      <c r="K132" s="35">
        <v>120</v>
      </c>
      <c r="L132" s="37" t="e">
        <f t="shared" si="21"/>
        <v>#DIV/0!</v>
      </c>
      <c r="M132" s="38">
        <v>0</v>
      </c>
      <c r="N132" s="39" t="s">
        <v>46</v>
      </c>
      <c r="O132" s="40" t="e">
        <f t="shared" si="22"/>
        <v>#DIV/0!</v>
      </c>
      <c r="P132" s="1"/>
      <c r="R132" s="3"/>
      <c r="S132" s="1"/>
      <c r="T132" s="2"/>
      <c r="V132" s="3"/>
      <c r="W132" s="1"/>
      <c r="X132" s="3"/>
      <c r="Z132" s="4"/>
    </row>
    <row r="133" spans="1:26" ht="15" customHeight="1" x14ac:dyDescent="0.2">
      <c r="A133" s="42" t="s">
        <v>184</v>
      </c>
      <c r="B133" s="27" t="s">
        <v>115</v>
      </c>
      <c r="C133" s="44" t="s">
        <v>208</v>
      </c>
      <c r="D133" s="44" t="s">
        <v>82</v>
      </c>
      <c r="E133" s="33" t="s">
        <v>14</v>
      </c>
      <c r="F133" s="34">
        <v>0.29799999999999999</v>
      </c>
      <c r="G133" s="35" t="s">
        <v>55</v>
      </c>
      <c r="H133" s="36" t="e">
        <f t="shared" si="20"/>
        <v>#DIV/0!</v>
      </c>
      <c r="I133" s="33" t="s">
        <v>45</v>
      </c>
      <c r="J133" s="34">
        <v>0.35</v>
      </c>
      <c r="K133" s="35">
        <v>120</v>
      </c>
      <c r="L133" s="37" t="e">
        <f t="shared" si="21"/>
        <v>#DIV/0!</v>
      </c>
      <c r="M133" s="38">
        <v>0</v>
      </c>
      <c r="N133" s="39" t="s">
        <v>46</v>
      </c>
      <c r="O133" s="40" t="e">
        <f t="shared" si="22"/>
        <v>#DIV/0!</v>
      </c>
      <c r="P133" s="1"/>
      <c r="R133" s="3"/>
      <c r="S133" s="1"/>
      <c r="T133" s="2"/>
      <c r="V133" s="3"/>
      <c r="W133" s="1"/>
      <c r="X133" s="3"/>
      <c r="Z133" s="4"/>
    </row>
    <row r="134" spans="1:26" ht="15" customHeight="1" x14ac:dyDescent="0.2">
      <c r="A134" s="42" t="s">
        <v>185</v>
      </c>
      <c r="B134" s="27" t="s">
        <v>116</v>
      </c>
      <c r="C134" s="44" t="s">
        <v>208</v>
      </c>
      <c r="D134" s="44" t="s">
        <v>81</v>
      </c>
      <c r="E134" s="33" t="s">
        <v>14</v>
      </c>
      <c r="F134" s="34">
        <v>0.29799999999999999</v>
      </c>
      <c r="G134" s="35" t="s">
        <v>55</v>
      </c>
      <c r="H134" s="36" t="e">
        <f t="shared" si="20"/>
        <v>#DIV/0!</v>
      </c>
      <c r="I134" s="33" t="s">
        <v>45</v>
      </c>
      <c r="J134" s="34">
        <v>0.35</v>
      </c>
      <c r="K134" s="35">
        <v>120</v>
      </c>
      <c r="L134" s="37" t="e">
        <f t="shared" si="21"/>
        <v>#DIV/0!</v>
      </c>
      <c r="M134" s="38">
        <v>0</v>
      </c>
      <c r="N134" s="39" t="s">
        <v>46</v>
      </c>
      <c r="O134" s="40" t="e">
        <f t="shared" si="22"/>
        <v>#DIV/0!</v>
      </c>
      <c r="P134" s="1"/>
      <c r="R134" s="3"/>
      <c r="S134" s="1"/>
      <c r="T134" s="2"/>
      <c r="V134" s="3"/>
      <c r="W134" s="1"/>
      <c r="X134" s="3"/>
      <c r="Z134" s="4"/>
    </row>
    <row r="135" spans="1:26" ht="15" customHeight="1" x14ac:dyDescent="0.2">
      <c r="A135" s="42" t="s">
        <v>185</v>
      </c>
      <c r="B135" s="27" t="s">
        <v>116</v>
      </c>
      <c r="C135" s="44" t="s">
        <v>208</v>
      </c>
      <c r="D135" s="44" t="s">
        <v>134</v>
      </c>
      <c r="E135" s="33" t="s">
        <v>14</v>
      </c>
      <c r="F135" s="34">
        <v>0.29799999999999999</v>
      </c>
      <c r="G135" s="35" t="s">
        <v>55</v>
      </c>
      <c r="H135" s="36" t="e">
        <f t="shared" si="20"/>
        <v>#DIV/0!</v>
      </c>
      <c r="I135" s="33" t="s">
        <v>45</v>
      </c>
      <c r="J135" s="34">
        <v>0.35</v>
      </c>
      <c r="K135" s="35">
        <v>120</v>
      </c>
      <c r="L135" s="37" t="e">
        <f t="shared" si="21"/>
        <v>#DIV/0!</v>
      </c>
      <c r="M135" s="38">
        <v>0</v>
      </c>
      <c r="N135" s="39" t="s">
        <v>46</v>
      </c>
      <c r="O135" s="40" t="e">
        <f t="shared" si="22"/>
        <v>#DIV/0!</v>
      </c>
      <c r="P135" s="1"/>
      <c r="R135" s="3"/>
      <c r="S135" s="1"/>
      <c r="T135" s="2"/>
      <c r="V135" s="3"/>
      <c r="W135" s="1"/>
      <c r="X135" s="3"/>
      <c r="Z135" s="4"/>
    </row>
    <row r="136" spans="1:26" ht="15" customHeight="1" x14ac:dyDescent="0.2">
      <c r="A136" s="42" t="s">
        <v>185</v>
      </c>
      <c r="B136" s="27" t="s">
        <v>116</v>
      </c>
      <c r="C136" s="44" t="s">
        <v>208</v>
      </c>
      <c r="D136" s="44" t="s">
        <v>131</v>
      </c>
      <c r="E136" s="33" t="s">
        <v>14</v>
      </c>
      <c r="F136" s="34">
        <v>0.29799999999999999</v>
      </c>
      <c r="G136" s="35" t="s">
        <v>55</v>
      </c>
      <c r="H136" s="36" t="e">
        <f t="shared" si="20"/>
        <v>#DIV/0!</v>
      </c>
      <c r="I136" s="33" t="s">
        <v>45</v>
      </c>
      <c r="J136" s="34">
        <v>0.35</v>
      </c>
      <c r="K136" s="35">
        <v>120</v>
      </c>
      <c r="L136" s="37" t="e">
        <f t="shared" si="21"/>
        <v>#DIV/0!</v>
      </c>
      <c r="M136" s="38">
        <v>0</v>
      </c>
      <c r="N136" s="39" t="s">
        <v>46</v>
      </c>
      <c r="O136" s="40" t="e">
        <f t="shared" si="22"/>
        <v>#DIV/0!</v>
      </c>
      <c r="P136" s="1"/>
      <c r="R136" s="3"/>
      <c r="S136" s="1"/>
      <c r="T136" s="2"/>
      <c r="V136" s="3"/>
      <c r="W136" s="1"/>
      <c r="X136" s="3"/>
      <c r="Z136" s="4"/>
    </row>
    <row r="137" spans="1:26" ht="15" customHeight="1" x14ac:dyDescent="0.2">
      <c r="A137" s="42" t="s">
        <v>185</v>
      </c>
      <c r="B137" s="27" t="s">
        <v>116</v>
      </c>
      <c r="C137" s="44" t="s">
        <v>208</v>
      </c>
      <c r="D137" s="44" t="s">
        <v>82</v>
      </c>
      <c r="E137" s="33" t="s">
        <v>14</v>
      </c>
      <c r="F137" s="34">
        <v>0.29799999999999999</v>
      </c>
      <c r="G137" s="35" t="s">
        <v>55</v>
      </c>
      <c r="H137" s="36" t="e">
        <f t="shared" si="20"/>
        <v>#DIV/0!</v>
      </c>
      <c r="I137" s="33" t="s">
        <v>45</v>
      </c>
      <c r="J137" s="34">
        <v>0.35</v>
      </c>
      <c r="K137" s="35">
        <v>120</v>
      </c>
      <c r="L137" s="37" t="e">
        <f t="shared" si="21"/>
        <v>#DIV/0!</v>
      </c>
      <c r="M137" s="38">
        <v>0</v>
      </c>
      <c r="N137" s="39" t="s">
        <v>46</v>
      </c>
      <c r="O137" s="40" t="e">
        <f t="shared" si="22"/>
        <v>#DIV/0!</v>
      </c>
      <c r="P137" s="1"/>
      <c r="R137" s="3"/>
      <c r="S137" s="1"/>
      <c r="T137" s="2"/>
      <c r="V137" s="3"/>
      <c r="W137" s="1"/>
      <c r="X137" s="3"/>
      <c r="Z137" s="4"/>
    </row>
    <row r="138" spans="1:26" ht="16.2" customHeight="1" x14ac:dyDescent="0.2">
      <c r="A138" s="42" t="s">
        <v>186</v>
      </c>
      <c r="B138" s="27" t="s">
        <v>117</v>
      </c>
      <c r="C138" s="44" t="s">
        <v>209</v>
      </c>
      <c r="D138" s="44" t="s">
        <v>81</v>
      </c>
      <c r="E138" s="33" t="s">
        <v>14</v>
      </c>
      <c r="F138" s="34">
        <v>0.29799999999999999</v>
      </c>
      <c r="G138" s="35" t="s">
        <v>55</v>
      </c>
      <c r="H138" s="36" t="e">
        <f t="shared" ref="H138:H149" si="23">($F$2*F138)+G138</f>
        <v>#DIV/0!</v>
      </c>
      <c r="I138" s="33" t="s">
        <v>45</v>
      </c>
      <c r="J138" s="34">
        <v>0.35</v>
      </c>
      <c r="K138" s="35">
        <v>120</v>
      </c>
      <c r="L138" s="37" t="e">
        <f t="shared" ref="L138:L149" si="24">($F$2*J138)+K138</f>
        <v>#DIV/0!</v>
      </c>
      <c r="M138" s="38">
        <v>0</v>
      </c>
      <c r="N138" s="39" t="s">
        <v>46</v>
      </c>
      <c r="O138" s="40" t="e">
        <f t="shared" ref="O138:O149" si="25">ROUNDDOWN((H138-L138)*$B$3,0)</f>
        <v>#DIV/0!</v>
      </c>
      <c r="P138" s="1"/>
      <c r="R138" s="3"/>
      <c r="S138" s="1"/>
      <c r="T138" s="2"/>
      <c r="V138" s="3"/>
      <c r="W138" s="1"/>
      <c r="X138" s="3"/>
      <c r="Z138" s="4"/>
    </row>
    <row r="139" spans="1:26" ht="16.2" customHeight="1" x14ac:dyDescent="0.2">
      <c r="A139" s="42" t="s">
        <v>186</v>
      </c>
      <c r="B139" s="27" t="s">
        <v>117</v>
      </c>
      <c r="C139" s="44" t="s">
        <v>209</v>
      </c>
      <c r="D139" s="44" t="s">
        <v>134</v>
      </c>
      <c r="E139" s="33" t="s">
        <v>14</v>
      </c>
      <c r="F139" s="34">
        <v>0.29799999999999999</v>
      </c>
      <c r="G139" s="35" t="s">
        <v>55</v>
      </c>
      <c r="H139" s="36" t="e">
        <f t="shared" si="23"/>
        <v>#DIV/0!</v>
      </c>
      <c r="I139" s="33" t="s">
        <v>45</v>
      </c>
      <c r="J139" s="34">
        <v>0.35</v>
      </c>
      <c r="K139" s="35">
        <v>120</v>
      </c>
      <c r="L139" s="37" t="e">
        <f t="shared" si="24"/>
        <v>#DIV/0!</v>
      </c>
      <c r="M139" s="38">
        <v>0</v>
      </c>
      <c r="N139" s="39" t="s">
        <v>46</v>
      </c>
      <c r="O139" s="40" t="e">
        <f t="shared" si="25"/>
        <v>#DIV/0!</v>
      </c>
      <c r="P139" s="1"/>
      <c r="R139" s="3"/>
      <c r="S139" s="1"/>
      <c r="T139" s="2"/>
      <c r="V139" s="3"/>
      <c r="W139" s="1"/>
      <c r="X139" s="3"/>
      <c r="Z139" s="4"/>
    </row>
    <row r="140" spans="1:26" ht="16.2" customHeight="1" x14ac:dyDescent="0.2">
      <c r="A140" s="42" t="s">
        <v>186</v>
      </c>
      <c r="B140" s="27" t="s">
        <v>117</v>
      </c>
      <c r="C140" s="44" t="s">
        <v>209</v>
      </c>
      <c r="D140" s="44" t="s">
        <v>131</v>
      </c>
      <c r="E140" s="33" t="s">
        <v>14</v>
      </c>
      <c r="F140" s="34">
        <v>0.29799999999999999</v>
      </c>
      <c r="G140" s="35" t="s">
        <v>55</v>
      </c>
      <c r="H140" s="36" t="e">
        <f t="shared" si="23"/>
        <v>#DIV/0!</v>
      </c>
      <c r="I140" s="33" t="s">
        <v>45</v>
      </c>
      <c r="J140" s="34">
        <v>0.35</v>
      </c>
      <c r="K140" s="35">
        <v>120</v>
      </c>
      <c r="L140" s="37" t="e">
        <f t="shared" si="24"/>
        <v>#DIV/0!</v>
      </c>
      <c r="M140" s="38">
        <v>0</v>
      </c>
      <c r="N140" s="39" t="s">
        <v>46</v>
      </c>
      <c r="O140" s="40" t="e">
        <f t="shared" si="25"/>
        <v>#DIV/0!</v>
      </c>
      <c r="P140" s="1"/>
      <c r="R140" s="3"/>
      <c r="S140" s="1"/>
      <c r="T140" s="2"/>
      <c r="V140" s="3"/>
      <c r="W140" s="1"/>
      <c r="X140" s="3"/>
      <c r="Z140" s="4"/>
    </row>
    <row r="141" spans="1:26" ht="16.2" customHeight="1" x14ac:dyDescent="0.2">
      <c r="A141" s="42" t="s">
        <v>186</v>
      </c>
      <c r="B141" s="27" t="s">
        <v>117</v>
      </c>
      <c r="C141" s="44" t="s">
        <v>209</v>
      </c>
      <c r="D141" s="44" t="s">
        <v>82</v>
      </c>
      <c r="E141" s="33" t="s">
        <v>14</v>
      </c>
      <c r="F141" s="34">
        <v>0.29799999999999999</v>
      </c>
      <c r="G141" s="35" t="s">
        <v>55</v>
      </c>
      <c r="H141" s="36" t="e">
        <f t="shared" si="23"/>
        <v>#DIV/0!</v>
      </c>
      <c r="I141" s="33" t="s">
        <v>45</v>
      </c>
      <c r="J141" s="34">
        <v>0.35</v>
      </c>
      <c r="K141" s="35">
        <v>120</v>
      </c>
      <c r="L141" s="37" t="e">
        <f t="shared" si="24"/>
        <v>#DIV/0!</v>
      </c>
      <c r="M141" s="38">
        <v>0</v>
      </c>
      <c r="N141" s="39" t="s">
        <v>46</v>
      </c>
      <c r="O141" s="40" t="e">
        <f t="shared" si="25"/>
        <v>#DIV/0!</v>
      </c>
      <c r="P141" s="1"/>
      <c r="R141" s="3"/>
      <c r="S141" s="1"/>
      <c r="T141" s="2"/>
      <c r="V141" s="3"/>
      <c r="W141" s="1"/>
      <c r="X141" s="3"/>
      <c r="Z141" s="4"/>
    </row>
    <row r="142" spans="1:26" ht="16.2" customHeight="1" x14ac:dyDescent="0.2">
      <c r="A142" s="42" t="s">
        <v>187</v>
      </c>
      <c r="B142" s="27" t="s">
        <v>118</v>
      </c>
      <c r="C142" s="44" t="s">
        <v>209</v>
      </c>
      <c r="D142" s="44" t="s">
        <v>81</v>
      </c>
      <c r="E142" s="33" t="s">
        <v>14</v>
      </c>
      <c r="F142" s="34">
        <v>0.29799999999999999</v>
      </c>
      <c r="G142" s="35" t="s">
        <v>55</v>
      </c>
      <c r="H142" s="36" t="e">
        <f t="shared" si="23"/>
        <v>#DIV/0!</v>
      </c>
      <c r="I142" s="33" t="s">
        <v>45</v>
      </c>
      <c r="J142" s="34">
        <v>0.35</v>
      </c>
      <c r="K142" s="35">
        <v>120</v>
      </c>
      <c r="L142" s="37" t="e">
        <f t="shared" si="24"/>
        <v>#DIV/0!</v>
      </c>
      <c r="M142" s="38">
        <v>0</v>
      </c>
      <c r="N142" s="39" t="s">
        <v>46</v>
      </c>
      <c r="O142" s="40" t="e">
        <f t="shared" si="25"/>
        <v>#DIV/0!</v>
      </c>
      <c r="P142" s="1"/>
      <c r="R142" s="3"/>
      <c r="S142" s="1"/>
      <c r="T142" s="2"/>
      <c r="V142" s="3"/>
      <c r="W142" s="1"/>
      <c r="X142" s="3"/>
      <c r="Z142" s="4"/>
    </row>
    <row r="143" spans="1:26" ht="16.2" customHeight="1" x14ac:dyDescent="0.2">
      <c r="A143" s="42" t="s">
        <v>187</v>
      </c>
      <c r="B143" s="27" t="s">
        <v>118</v>
      </c>
      <c r="C143" s="44" t="s">
        <v>209</v>
      </c>
      <c r="D143" s="44" t="s">
        <v>134</v>
      </c>
      <c r="E143" s="33" t="s">
        <v>14</v>
      </c>
      <c r="F143" s="34">
        <v>0.29799999999999999</v>
      </c>
      <c r="G143" s="35" t="s">
        <v>55</v>
      </c>
      <c r="H143" s="36" t="e">
        <f t="shared" si="23"/>
        <v>#DIV/0!</v>
      </c>
      <c r="I143" s="33" t="s">
        <v>45</v>
      </c>
      <c r="J143" s="34">
        <v>0.35</v>
      </c>
      <c r="K143" s="35">
        <v>120</v>
      </c>
      <c r="L143" s="37" t="e">
        <f t="shared" si="24"/>
        <v>#DIV/0!</v>
      </c>
      <c r="M143" s="38">
        <v>0</v>
      </c>
      <c r="N143" s="39" t="s">
        <v>46</v>
      </c>
      <c r="O143" s="40" t="e">
        <f t="shared" si="25"/>
        <v>#DIV/0!</v>
      </c>
      <c r="P143" s="1"/>
      <c r="R143" s="3"/>
      <c r="S143" s="1"/>
      <c r="T143" s="2"/>
      <c r="V143" s="3"/>
      <c r="W143" s="1"/>
      <c r="X143" s="3"/>
      <c r="Z143" s="4"/>
    </row>
    <row r="144" spans="1:26" ht="16.2" customHeight="1" x14ac:dyDescent="0.2">
      <c r="A144" s="42" t="s">
        <v>187</v>
      </c>
      <c r="B144" s="27" t="s">
        <v>118</v>
      </c>
      <c r="C144" s="44" t="s">
        <v>209</v>
      </c>
      <c r="D144" s="44" t="s">
        <v>131</v>
      </c>
      <c r="E144" s="33" t="s">
        <v>14</v>
      </c>
      <c r="F144" s="34">
        <v>0.29799999999999999</v>
      </c>
      <c r="G144" s="35" t="s">
        <v>55</v>
      </c>
      <c r="H144" s="36" t="e">
        <f t="shared" si="23"/>
        <v>#DIV/0!</v>
      </c>
      <c r="I144" s="33" t="s">
        <v>45</v>
      </c>
      <c r="J144" s="34">
        <v>0.35</v>
      </c>
      <c r="K144" s="35">
        <v>120</v>
      </c>
      <c r="L144" s="37" t="e">
        <f t="shared" si="24"/>
        <v>#DIV/0!</v>
      </c>
      <c r="M144" s="38">
        <v>0</v>
      </c>
      <c r="N144" s="39" t="s">
        <v>46</v>
      </c>
      <c r="O144" s="40" t="e">
        <f t="shared" si="25"/>
        <v>#DIV/0!</v>
      </c>
      <c r="P144" s="1"/>
      <c r="R144" s="3"/>
      <c r="S144" s="1"/>
      <c r="T144" s="2"/>
      <c r="V144" s="3"/>
      <c r="W144" s="1"/>
      <c r="X144" s="3"/>
      <c r="Z144" s="4"/>
    </row>
    <row r="145" spans="1:26" ht="16.2" customHeight="1" x14ac:dyDescent="0.2">
      <c r="A145" s="42" t="s">
        <v>187</v>
      </c>
      <c r="B145" s="27" t="s">
        <v>118</v>
      </c>
      <c r="C145" s="44" t="s">
        <v>209</v>
      </c>
      <c r="D145" s="44" t="s">
        <v>82</v>
      </c>
      <c r="E145" s="33" t="s">
        <v>14</v>
      </c>
      <c r="F145" s="34">
        <v>0.29799999999999999</v>
      </c>
      <c r="G145" s="35" t="s">
        <v>55</v>
      </c>
      <c r="H145" s="36" t="e">
        <f t="shared" si="23"/>
        <v>#DIV/0!</v>
      </c>
      <c r="I145" s="33" t="s">
        <v>45</v>
      </c>
      <c r="J145" s="34">
        <v>0.35</v>
      </c>
      <c r="K145" s="35">
        <v>120</v>
      </c>
      <c r="L145" s="37" t="e">
        <f t="shared" si="24"/>
        <v>#DIV/0!</v>
      </c>
      <c r="M145" s="38">
        <v>0</v>
      </c>
      <c r="N145" s="39" t="s">
        <v>46</v>
      </c>
      <c r="O145" s="40" t="e">
        <f t="shared" si="25"/>
        <v>#DIV/0!</v>
      </c>
      <c r="P145" s="1"/>
      <c r="R145" s="3"/>
      <c r="S145" s="1"/>
      <c r="T145" s="2"/>
      <c r="V145" s="3"/>
      <c r="W145" s="1"/>
      <c r="X145" s="3"/>
      <c r="Z145" s="4"/>
    </row>
    <row r="146" spans="1:26" ht="16.2" customHeight="1" x14ac:dyDescent="0.2">
      <c r="A146" s="42" t="s">
        <v>188</v>
      </c>
      <c r="B146" s="27" t="s">
        <v>119</v>
      </c>
      <c r="C146" s="44" t="s">
        <v>209</v>
      </c>
      <c r="D146" s="44" t="s">
        <v>81</v>
      </c>
      <c r="E146" s="33" t="s">
        <v>14</v>
      </c>
      <c r="F146" s="34">
        <v>0.29799999999999999</v>
      </c>
      <c r="G146" s="35" t="s">
        <v>55</v>
      </c>
      <c r="H146" s="36" t="e">
        <f t="shared" si="23"/>
        <v>#DIV/0!</v>
      </c>
      <c r="I146" s="33" t="s">
        <v>45</v>
      </c>
      <c r="J146" s="34">
        <v>0.35</v>
      </c>
      <c r="K146" s="35">
        <v>120</v>
      </c>
      <c r="L146" s="37" t="e">
        <f t="shared" si="24"/>
        <v>#DIV/0!</v>
      </c>
      <c r="M146" s="38">
        <v>0</v>
      </c>
      <c r="N146" s="39" t="s">
        <v>46</v>
      </c>
      <c r="O146" s="40" t="e">
        <f t="shared" si="25"/>
        <v>#DIV/0!</v>
      </c>
      <c r="P146" s="1"/>
      <c r="R146" s="3"/>
      <c r="S146" s="1"/>
      <c r="T146" s="2"/>
      <c r="V146" s="3"/>
      <c r="W146" s="1"/>
      <c r="X146" s="3"/>
      <c r="Z146" s="4"/>
    </row>
    <row r="147" spans="1:26" ht="16.2" customHeight="1" x14ac:dyDescent="0.2">
      <c r="A147" s="42" t="s">
        <v>188</v>
      </c>
      <c r="B147" s="27" t="s">
        <v>119</v>
      </c>
      <c r="C147" s="44" t="s">
        <v>209</v>
      </c>
      <c r="D147" s="44" t="s">
        <v>134</v>
      </c>
      <c r="E147" s="33" t="s">
        <v>14</v>
      </c>
      <c r="F147" s="34">
        <v>0.29799999999999999</v>
      </c>
      <c r="G147" s="35" t="s">
        <v>55</v>
      </c>
      <c r="H147" s="36" t="e">
        <f t="shared" si="23"/>
        <v>#DIV/0!</v>
      </c>
      <c r="I147" s="33" t="s">
        <v>45</v>
      </c>
      <c r="J147" s="34">
        <v>0.35</v>
      </c>
      <c r="K147" s="35">
        <v>120</v>
      </c>
      <c r="L147" s="37" t="e">
        <f t="shared" si="24"/>
        <v>#DIV/0!</v>
      </c>
      <c r="M147" s="38">
        <v>0</v>
      </c>
      <c r="N147" s="39" t="s">
        <v>46</v>
      </c>
      <c r="O147" s="40" t="e">
        <f t="shared" si="25"/>
        <v>#DIV/0!</v>
      </c>
      <c r="P147" s="1"/>
      <c r="R147" s="3"/>
      <c r="S147" s="1"/>
      <c r="T147" s="2"/>
      <c r="V147" s="3"/>
      <c r="W147" s="1"/>
      <c r="X147" s="3"/>
      <c r="Z147" s="4"/>
    </row>
    <row r="148" spans="1:26" ht="16.2" customHeight="1" x14ac:dyDescent="0.2">
      <c r="A148" s="42" t="s">
        <v>188</v>
      </c>
      <c r="B148" s="27" t="s">
        <v>119</v>
      </c>
      <c r="C148" s="44" t="s">
        <v>209</v>
      </c>
      <c r="D148" s="44" t="s">
        <v>131</v>
      </c>
      <c r="E148" s="33" t="s">
        <v>14</v>
      </c>
      <c r="F148" s="34">
        <v>0.29799999999999999</v>
      </c>
      <c r="G148" s="35" t="s">
        <v>55</v>
      </c>
      <c r="H148" s="36" t="e">
        <f t="shared" si="23"/>
        <v>#DIV/0!</v>
      </c>
      <c r="I148" s="33" t="s">
        <v>45</v>
      </c>
      <c r="J148" s="34">
        <v>0.35</v>
      </c>
      <c r="K148" s="35">
        <v>120</v>
      </c>
      <c r="L148" s="37" t="e">
        <f t="shared" si="24"/>
        <v>#DIV/0!</v>
      </c>
      <c r="M148" s="38">
        <v>0</v>
      </c>
      <c r="N148" s="39" t="s">
        <v>46</v>
      </c>
      <c r="O148" s="40" t="e">
        <f t="shared" si="25"/>
        <v>#DIV/0!</v>
      </c>
      <c r="P148" s="1"/>
      <c r="R148" s="3"/>
      <c r="S148" s="1"/>
      <c r="T148" s="2"/>
      <c r="V148" s="3"/>
      <c r="W148" s="1"/>
      <c r="X148" s="3"/>
      <c r="Z148" s="4"/>
    </row>
    <row r="149" spans="1:26" ht="16.2" customHeight="1" x14ac:dyDescent="0.2">
      <c r="A149" s="42" t="s">
        <v>188</v>
      </c>
      <c r="B149" s="27" t="s">
        <v>119</v>
      </c>
      <c r="C149" s="44" t="s">
        <v>209</v>
      </c>
      <c r="D149" s="44" t="s">
        <v>82</v>
      </c>
      <c r="E149" s="33" t="s">
        <v>14</v>
      </c>
      <c r="F149" s="34">
        <v>0.29799999999999999</v>
      </c>
      <c r="G149" s="35" t="s">
        <v>55</v>
      </c>
      <c r="H149" s="36" t="e">
        <f t="shared" si="23"/>
        <v>#DIV/0!</v>
      </c>
      <c r="I149" s="33" t="s">
        <v>45</v>
      </c>
      <c r="J149" s="34">
        <v>0.35</v>
      </c>
      <c r="K149" s="35">
        <v>120</v>
      </c>
      <c r="L149" s="37" t="e">
        <f t="shared" si="24"/>
        <v>#DIV/0!</v>
      </c>
      <c r="M149" s="38">
        <v>0</v>
      </c>
      <c r="N149" s="39" t="s">
        <v>46</v>
      </c>
      <c r="O149" s="40" t="e">
        <f t="shared" si="25"/>
        <v>#DIV/0!</v>
      </c>
      <c r="P149" s="1"/>
      <c r="R149" s="3"/>
      <c r="S149" s="1"/>
      <c r="T149" s="2"/>
      <c r="V149" s="3"/>
      <c r="W149" s="1"/>
      <c r="X149" s="3"/>
      <c r="Z149" s="4"/>
    </row>
    <row r="150" spans="1:26" ht="16.2" customHeight="1" x14ac:dyDescent="0.2">
      <c r="A150" s="42" t="s">
        <v>142</v>
      </c>
      <c r="B150" s="27" t="s">
        <v>30</v>
      </c>
      <c r="C150" s="44" t="s">
        <v>189</v>
      </c>
      <c r="D150" s="44" t="s">
        <v>81</v>
      </c>
      <c r="E150" s="33" t="s">
        <v>15</v>
      </c>
      <c r="F150" s="34">
        <v>0.29799999999999999</v>
      </c>
      <c r="G150" s="35" t="s">
        <v>56</v>
      </c>
      <c r="H150" s="36" t="e">
        <f t="shared" ref="H150:H169" si="26">($F$2*F150)+G150</f>
        <v>#DIV/0!</v>
      </c>
      <c r="I150" s="33" t="s">
        <v>47</v>
      </c>
      <c r="J150" s="34">
        <v>0.36</v>
      </c>
      <c r="K150" s="35">
        <v>290</v>
      </c>
      <c r="L150" s="37" t="e">
        <f t="shared" ref="L150:L169" si="27">($F$2*J150)+K150</f>
        <v>#DIV/0!</v>
      </c>
      <c r="M150" s="38">
        <v>0</v>
      </c>
      <c r="N150" s="41" t="s">
        <v>46</v>
      </c>
      <c r="O150" s="40" t="e">
        <f t="shared" ref="O150:O169" si="28">ROUNDDOWN((H150-L150)*$B$3,0)</f>
        <v>#DIV/0!</v>
      </c>
      <c r="P150" s="1"/>
      <c r="R150" s="3"/>
      <c r="S150" s="1"/>
      <c r="T150" s="2"/>
      <c r="V150" s="3"/>
      <c r="W150" s="1"/>
      <c r="X150" s="3"/>
      <c r="Z150" s="4"/>
    </row>
    <row r="151" spans="1:26" ht="16.2" customHeight="1" x14ac:dyDescent="0.2">
      <c r="A151" s="42" t="s">
        <v>142</v>
      </c>
      <c r="B151" s="27" t="s">
        <v>30</v>
      </c>
      <c r="C151" s="44" t="s">
        <v>189</v>
      </c>
      <c r="D151" s="44" t="s">
        <v>134</v>
      </c>
      <c r="E151" s="33" t="s">
        <v>15</v>
      </c>
      <c r="F151" s="34">
        <v>0.29799999999999999</v>
      </c>
      <c r="G151" s="35" t="s">
        <v>56</v>
      </c>
      <c r="H151" s="36" t="e">
        <f t="shared" si="26"/>
        <v>#DIV/0!</v>
      </c>
      <c r="I151" s="33" t="s">
        <v>47</v>
      </c>
      <c r="J151" s="34">
        <v>0.36</v>
      </c>
      <c r="K151" s="35">
        <v>290</v>
      </c>
      <c r="L151" s="37" t="e">
        <f t="shared" si="27"/>
        <v>#DIV/0!</v>
      </c>
      <c r="M151" s="38">
        <v>0</v>
      </c>
      <c r="N151" s="41" t="s">
        <v>46</v>
      </c>
      <c r="O151" s="40" t="e">
        <f t="shared" si="28"/>
        <v>#DIV/0!</v>
      </c>
      <c r="P151" s="1"/>
      <c r="R151" s="3"/>
      <c r="S151" s="1"/>
      <c r="T151" s="2"/>
      <c r="V151" s="3"/>
      <c r="W151" s="1"/>
      <c r="X151" s="3"/>
      <c r="Z151" s="4"/>
    </row>
    <row r="152" spans="1:26" ht="16.2" customHeight="1" x14ac:dyDescent="0.2">
      <c r="A152" s="42" t="s">
        <v>142</v>
      </c>
      <c r="B152" s="27" t="s">
        <v>30</v>
      </c>
      <c r="C152" s="44" t="s">
        <v>189</v>
      </c>
      <c r="D152" s="44" t="s">
        <v>131</v>
      </c>
      <c r="E152" s="33" t="s">
        <v>15</v>
      </c>
      <c r="F152" s="34">
        <v>0.29799999999999999</v>
      </c>
      <c r="G152" s="35" t="s">
        <v>56</v>
      </c>
      <c r="H152" s="36" t="e">
        <f t="shared" si="26"/>
        <v>#DIV/0!</v>
      </c>
      <c r="I152" s="33" t="s">
        <v>47</v>
      </c>
      <c r="J152" s="34">
        <v>0.36</v>
      </c>
      <c r="K152" s="35">
        <v>290</v>
      </c>
      <c r="L152" s="37" t="e">
        <f t="shared" si="27"/>
        <v>#DIV/0!</v>
      </c>
      <c r="M152" s="38">
        <v>0</v>
      </c>
      <c r="N152" s="41" t="s">
        <v>48</v>
      </c>
      <c r="O152" s="40" t="e">
        <f t="shared" si="28"/>
        <v>#DIV/0!</v>
      </c>
      <c r="P152" s="1"/>
      <c r="R152" s="3"/>
      <c r="S152" s="1"/>
      <c r="T152" s="2"/>
      <c r="V152" s="3"/>
      <c r="W152" s="1"/>
      <c r="X152" s="3"/>
      <c r="Z152" s="4"/>
    </row>
    <row r="153" spans="1:26" ht="16.2" customHeight="1" x14ac:dyDescent="0.2">
      <c r="A153" s="42" t="s">
        <v>142</v>
      </c>
      <c r="B153" s="27" t="s">
        <v>30</v>
      </c>
      <c r="C153" s="44" t="s">
        <v>189</v>
      </c>
      <c r="D153" s="44" t="s">
        <v>82</v>
      </c>
      <c r="E153" s="33" t="s">
        <v>15</v>
      </c>
      <c r="F153" s="34">
        <v>0.29799999999999999</v>
      </c>
      <c r="G153" s="35" t="s">
        <v>56</v>
      </c>
      <c r="H153" s="36" t="e">
        <f t="shared" si="26"/>
        <v>#DIV/0!</v>
      </c>
      <c r="I153" s="33" t="s">
        <v>47</v>
      </c>
      <c r="J153" s="34">
        <v>0.36</v>
      </c>
      <c r="K153" s="35">
        <v>290</v>
      </c>
      <c r="L153" s="37" t="e">
        <f t="shared" si="27"/>
        <v>#DIV/0!</v>
      </c>
      <c r="M153" s="38">
        <v>0</v>
      </c>
      <c r="N153" s="41" t="s">
        <v>46</v>
      </c>
      <c r="O153" s="40" t="e">
        <f t="shared" si="28"/>
        <v>#DIV/0!</v>
      </c>
      <c r="P153" s="1"/>
      <c r="R153" s="3"/>
      <c r="S153" s="1"/>
      <c r="T153" s="2"/>
      <c r="V153" s="3"/>
      <c r="W153" s="1"/>
      <c r="X153" s="3"/>
      <c r="Z153" s="4"/>
    </row>
    <row r="154" spans="1:26" ht="16.2" customHeight="1" x14ac:dyDescent="0.2">
      <c r="A154" s="42" t="s">
        <v>190</v>
      </c>
      <c r="B154" s="27" t="s">
        <v>31</v>
      </c>
      <c r="C154" s="44" t="s">
        <v>189</v>
      </c>
      <c r="D154" s="44" t="s">
        <v>81</v>
      </c>
      <c r="E154" s="33" t="s">
        <v>16</v>
      </c>
      <c r="F154" s="34">
        <v>0.29799999999999999</v>
      </c>
      <c r="G154" s="35" t="s">
        <v>57</v>
      </c>
      <c r="H154" s="36" t="e">
        <f t="shared" si="26"/>
        <v>#DIV/0!</v>
      </c>
      <c r="I154" s="33" t="s">
        <v>47</v>
      </c>
      <c r="J154" s="34">
        <v>0.36</v>
      </c>
      <c r="K154" s="35">
        <v>290</v>
      </c>
      <c r="L154" s="37" t="e">
        <f t="shared" si="27"/>
        <v>#DIV/0!</v>
      </c>
      <c r="M154" s="38">
        <v>0</v>
      </c>
      <c r="N154" s="41" t="s">
        <v>46</v>
      </c>
      <c r="O154" s="40" t="e">
        <f t="shared" si="28"/>
        <v>#DIV/0!</v>
      </c>
      <c r="P154" s="1"/>
      <c r="R154" s="3"/>
      <c r="S154" s="1"/>
      <c r="T154" s="2"/>
      <c r="V154" s="3"/>
      <c r="W154" s="1"/>
      <c r="X154" s="3"/>
      <c r="Z154" s="4"/>
    </row>
    <row r="155" spans="1:26" ht="16.2" customHeight="1" x14ac:dyDescent="0.2">
      <c r="A155" s="42" t="s">
        <v>190</v>
      </c>
      <c r="B155" s="27" t="s">
        <v>31</v>
      </c>
      <c r="C155" s="44" t="s">
        <v>189</v>
      </c>
      <c r="D155" s="44" t="s">
        <v>134</v>
      </c>
      <c r="E155" s="33" t="s">
        <v>16</v>
      </c>
      <c r="F155" s="34">
        <v>0.29799999999999999</v>
      </c>
      <c r="G155" s="35" t="s">
        <v>57</v>
      </c>
      <c r="H155" s="36" t="e">
        <f t="shared" si="26"/>
        <v>#DIV/0!</v>
      </c>
      <c r="I155" s="33" t="s">
        <v>47</v>
      </c>
      <c r="J155" s="34">
        <v>0.36</v>
      </c>
      <c r="K155" s="35">
        <v>290</v>
      </c>
      <c r="L155" s="37" t="e">
        <f t="shared" si="27"/>
        <v>#DIV/0!</v>
      </c>
      <c r="M155" s="38">
        <v>0</v>
      </c>
      <c r="N155" s="41" t="s">
        <v>46</v>
      </c>
      <c r="O155" s="40" t="e">
        <f t="shared" si="28"/>
        <v>#DIV/0!</v>
      </c>
      <c r="P155" s="1"/>
      <c r="R155" s="3"/>
      <c r="S155" s="1"/>
      <c r="T155" s="2"/>
      <c r="V155" s="3"/>
      <c r="W155" s="1"/>
      <c r="X155" s="3"/>
      <c r="Z155" s="4"/>
    </row>
    <row r="156" spans="1:26" ht="16.2" customHeight="1" x14ac:dyDescent="0.2">
      <c r="A156" s="42" t="s">
        <v>190</v>
      </c>
      <c r="B156" s="27" t="s">
        <v>31</v>
      </c>
      <c r="C156" s="44" t="s">
        <v>189</v>
      </c>
      <c r="D156" s="44" t="s">
        <v>131</v>
      </c>
      <c r="E156" s="33" t="s">
        <v>16</v>
      </c>
      <c r="F156" s="34">
        <v>0.29799999999999999</v>
      </c>
      <c r="G156" s="35" t="s">
        <v>57</v>
      </c>
      <c r="H156" s="36" t="e">
        <f t="shared" si="26"/>
        <v>#DIV/0!</v>
      </c>
      <c r="I156" s="33" t="s">
        <v>47</v>
      </c>
      <c r="J156" s="34">
        <v>0.36</v>
      </c>
      <c r="K156" s="35">
        <v>290</v>
      </c>
      <c r="L156" s="37" t="e">
        <f t="shared" si="27"/>
        <v>#DIV/0!</v>
      </c>
      <c r="M156" s="38">
        <v>0</v>
      </c>
      <c r="N156" s="41" t="s">
        <v>48</v>
      </c>
      <c r="O156" s="40" t="e">
        <f t="shared" si="28"/>
        <v>#DIV/0!</v>
      </c>
      <c r="P156" s="1"/>
      <c r="R156" s="3"/>
      <c r="S156" s="1"/>
      <c r="T156" s="2"/>
      <c r="V156" s="3"/>
      <c r="W156" s="1"/>
      <c r="X156" s="3"/>
      <c r="Z156" s="4"/>
    </row>
    <row r="157" spans="1:26" ht="16.2" customHeight="1" x14ac:dyDescent="0.2">
      <c r="A157" s="42" t="s">
        <v>190</v>
      </c>
      <c r="B157" s="27" t="s">
        <v>31</v>
      </c>
      <c r="C157" s="44" t="s">
        <v>189</v>
      </c>
      <c r="D157" s="44" t="s">
        <v>82</v>
      </c>
      <c r="E157" s="33" t="s">
        <v>16</v>
      </c>
      <c r="F157" s="34">
        <v>0.29799999999999999</v>
      </c>
      <c r="G157" s="35" t="s">
        <v>57</v>
      </c>
      <c r="H157" s="36" t="e">
        <f t="shared" si="26"/>
        <v>#DIV/0!</v>
      </c>
      <c r="I157" s="33" t="s">
        <v>47</v>
      </c>
      <c r="J157" s="34">
        <v>0.36</v>
      </c>
      <c r="K157" s="35">
        <v>290</v>
      </c>
      <c r="L157" s="37" t="e">
        <f t="shared" si="27"/>
        <v>#DIV/0!</v>
      </c>
      <c r="M157" s="38">
        <v>0</v>
      </c>
      <c r="N157" s="41" t="s">
        <v>46</v>
      </c>
      <c r="O157" s="40" t="e">
        <f t="shared" si="28"/>
        <v>#DIV/0!</v>
      </c>
      <c r="P157" s="1"/>
      <c r="R157" s="3"/>
      <c r="S157" s="1"/>
      <c r="T157" s="2"/>
      <c r="V157" s="3"/>
      <c r="W157" s="1"/>
      <c r="X157" s="3"/>
      <c r="Z157" s="4"/>
    </row>
    <row r="158" spans="1:26" ht="16.2" customHeight="1" x14ac:dyDescent="0.2">
      <c r="A158" s="42" t="s">
        <v>191</v>
      </c>
      <c r="B158" s="27" t="s">
        <v>32</v>
      </c>
      <c r="C158" s="44" t="s">
        <v>192</v>
      </c>
      <c r="D158" s="44" t="s">
        <v>81</v>
      </c>
      <c r="E158" s="33" t="s">
        <v>15</v>
      </c>
      <c r="F158" s="34">
        <v>0.29799999999999999</v>
      </c>
      <c r="G158" s="35" t="s">
        <v>56</v>
      </c>
      <c r="H158" s="36" t="e">
        <f t="shared" si="26"/>
        <v>#DIV/0!</v>
      </c>
      <c r="I158" s="33" t="s">
        <v>47</v>
      </c>
      <c r="J158" s="34">
        <v>0.36</v>
      </c>
      <c r="K158" s="35">
        <v>290</v>
      </c>
      <c r="L158" s="37" t="e">
        <f t="shared" si="27"/>
        <v>#DIV/0!</v>
      </c>
      <c r="M158" s="38">
        <v>0</v>
      </c>
      <c r="N158" s="41" t="s">
        <v>46</v>
      </c>
      <c r="O158" s="40" t="e">
        <f t="shared" si="28"/>
        <v>#DIV/0!</v>
      </c>
      <c r="P158" s="1"/>
      <c r="R158" s="3"/>
      <c r="S158" s="1"/>
      <c r="T158" s="2"/>
      <c r="V158" s="3"/>
      <c r="W158" s="1"/>
      <c r="X158" s="3"/>
      <c r="Z158" s="4"/>
    </row>
    <row r="159" spans="1:26" ht="16.2" customHeight="1" x14ac:dyDescent="0.2">
      <c r="A159" s="42" t="s">
        <v>191</v>
      </c>
      <c r="B159" s="27" t="s">
        <v>32</v>
      </c>
      <c r="C159" s="44" t="s">
        <v>192</v>
      </c>
      <c r="D159" s="44" t="s">
        <v>134</v>
      </c>
      <c r="E159" s="33" t="s">
        <v>15</v>
      </c>
      <c r="F159" s="34">
        <v>0.29799999999999999</v>
      </c>
      <c r="G159" s="35" t="s">
        <v>56</v>
      </c>
      <c r="H159" s="36" t="e">
        <f t="shared" si="26"/>
        <v>#DIV/0!</v>
      </c>
      <c r="I159" s="33" t="s">
        <v>47</v>
      </c>
      <c r="J159" s="34">
        <v>0.36</v>
      </c>
      <c r="K159" s="35">
        <v>290</v>
      </c>
      <c r="L159" s="37" t="e">
        <f t="shared" si="27"/>
        <v>#DIV/0!</v>
      </c>
      <c r="M159" s="38">
        <v>0</v>
      </c>
      <c r="N159" s="41" t="s">
        <v>46</v>
      </c>
      <c r="O159" s="40" t="e">
        <f t="shared" si="28"/>
        <v>#DIV/0!</v>
      </c>
      <c r="P159" s="1"/>
      <c r="R159" s="3"/>
      <c r="S159" s="1"/>
      <c r="T159" s="2"/>
      <c r="V159" s="3"/>
      <c r="W159" s="1"/>
      <c r="X159" s="3"/>
      <c r="Z159" s="4"/>
    </row>
    <row r="160" spans="1:26" ht="16.2" customHeight="1" x14ac:dyDescent="0.2">
      <c r="A160" s="42" t="s">
        <v>191</v>
      </c>
      <c r="B160" s="27" t="s">
        <v>32</v>
      </c>
      <c r="C160" s="44" t="s">
        <v>192</v>
      </c>
      <c r="D160" s="44" t="s">
        <v>131</v>
      </c>
      <c r="E160" s="33" t="s">
        <v>15</v>
      </c>
      <c r="F160" s="34">
        <v>0.29799999999999999</v>
      </c>
      <c r="G160" s="35" t="s">
        <v>56</v>
      </c>
      <c r="H160" s="36" t="e">
        <f t="shared" si="26"/>
        <v>#DIV/0!</v>
      </c>
      <c r="I160" s="33" t="s">
        <v>47</v>
      </c>
      <c r="J160" s="34">
        <v>0.36</v>
      </c>
      <c r="K160" s="35">
        <v>290</v>
      </c>
      <c r="L160" s="37" t="e">
        <f t="shared" si="27"/>
        <v>#DIV/0!</v>
      </c>
      <c r="M160" s="38">
        <v>0</v>
      </c>
      <c r="N160" s="41" t="s">
        <v>48</v>
      </c>
      <c r="O160" s="40" t="e">
        <f t="shared" si="28"/>
        <v>#DIV/0!</v>
      </c>
      <c r="P160" s="1"/>
      <c r="R160" s="3"/>
      <c r="S160" s="1"/>
      <c r="T160" s="2"/>
      <c r="V160" s="3"/>
      <c r="W160" s="1"/>
      <c r="X160" s="3"/>
      <c r="Z160" s="4"/>
    </row>
    <row r="161" spans="1:26" ht="16.2" customHeight="1" x14ac:dyDescent="0.2">
      <c r="A161" s="42" t="s">
        <v>191</v>
      </c>
      <c r="B161" s="27" t="s">
        <v>32</v>
      </c>
      <c r="C161" s="44" t="s">
        <v>192</v>
      </c>
      <c r="D161" s="44" t="s">
        <v>82</v>
      </c>
      <c r="E161" s="33" t="s">
        <v>15</v>
      </c>
      <c r="F161" s="34">
        <v>0.29799999999999999</v>
      </c>
      <c r="G161" s="35" t="s">
        <v>56</v>
      </c>
      <c r="H161" s="36" t="e">
        <f t="shared" si="26"/>
        <v>#DIV/0!</v>
      </c>
      <c r="I161" s="33" t="s">
        <v>47</v>
      </c>
      <c r="J161" s="34">
        <v>0.36</v>
      </c>
      <c r="K161" s="35">
        <v>290</v>
      </c>
      <c r="L161" s="37" t="e">
        <f t="shared" si="27"/>
        <v>#DIV/0!</v>
      </c>
      <c r="M161" s="38">
        <v>0</v>
      </c>
      <c r="N161" s="41" t="s">
        <v>46</v>
      </c>
      <c r="O161" s="40" t="e">
        <f t="shared" si="28"/>
        <v>#DIV/0!</v>
      </c>
      <c r="P161" s="1"/>
      <c r="R161" s="3"/>
      <c r="S161" s="1"/>
      <c r="T161" s="2"/>
      <c r="V161" s="3"/>
      <c r="W161" s="1"/>
      <c r="X161" s="3"/>
      <c r="Z161" s="4"/>
    </row>
    <row r="162" spans="1:26" ht="16.2" customHeight="1" x14ac:dyDescent="0.2">
      <c r="A162" s="42" t="s">
        <v>193</v>
      </c>
      <c r="B162" s="27" t="s">
        <v>33</v>
      </c>
      <c r="C162" s="44" t="s">
        <v>210</v>
      </c>
      <c r="D162" s="44" t="s">
        <v>81</v>
      </c>
      <c r="E162" s="33" t="s">
        <v>15</v>
      </c>
      <c r="F162" s="34">
        <v>0.29799999999999999</v>
      </c>
      <c r="G162" s="35" t="s">
        <v>56</v>
      </c>
      <c r="H162" s="36" t="e">
        <f t="shared" si="26"/>
        <v>#DIV/0!</v>
      </c>
      <c r="I162" s="33" t="s">
        <v>47</v>
      </c>
      <c r="J162" s="34">
        <v>0.36</v>
      </c>
      <c r="K162" s="35">
        <v>290</v>
      </c>
      <c r="L162" s="37" t="e">
        <f t="shared" si="27"/>
        <v>#DIV/0!</v>
      </c>
      <c r="M162" s="38">
        <v>0</v>
      </c>
      <c r="N162" s="41" t="s">
        <v>46</v>
      </c>
      <c r="O162" s="40" t="e">
        <f t="shared" si="28"/>
        <v>#DIV/0!</v>
      </c>
      <c r="P162" s="1"/>
      <c r="R162" s="3"/>
      <c r="S162" s="1"/>
      <c r="T162" s="2"/>
      <c r="V162" s="3"/>
      <c r="W162" s="1"/>
      <c r="X162" s="3"/>
      <c r="Z162" s="4"/>
    </row>
    <row r="163" spans="1:26" ht="16.2" customHeight="1" x14ac:dyDescent="0.2">
      <c r="A163" s="42" t="s">
        <v>193</v>
      </c>
      <c r="B163" s="27" t="s">
        <v>33</v>
      </c>
      <c r="C163" s="44" t="s">
        <v>210</v>
      </c>
      <c r="D163" s="44" t="s">
        <v>134</v>
      </c>
      <c r="E163" s="33" t="s">
        <v>15</v>
      </c>
      <c r="F163" s="34">
        <v>0.29799999999999999</v>
      </c>
      <c r="G163" s="35" t="s">
        <v>56</v>
      </c>
      <c r="H163" s="36" t="e">
        <f t="shared" si="26"/>
        <v>#DIV/0!</v>
      </c>
      <c r="I163" s="33" t="s">
        <v>47</v>
      </c>
      <c r="J163" s="34">
        <v>0.36</v>
      </c>
      <c r="K163" s="35">
        <v>290</v>
      </c>
      <c r="L163" s="37" t="e">
        <f t="shared" si="27"/>
        <v>#DIV/0!</v>
      </c>
      <c r="M163" s="38">
        <v>0</v>
      </c>
      <c r="N163" s="41" t="s">
        <v>46</v>
      </c>
      <c r="O163" s="40" t="e">
        <f t="shared" si="28"/>
        <v>#DIV/0!</v>
      </c>
      <c r="P163" s="1"/>
      <c r="R163" s="3"/>
      <c r="S163" s="1"/>
      <c r="T163" s="2"/>
      <c r="V163" s="3"/>
      <c r="W163" s="1"/>
      <c r="X163" s="3"/>
      <c r="Z163" s="4"/>
    </row>
    <row r="164" spans="1:26" ht="16.2" customHeight="1" x14ac:dyDescent="0.2">
      <c r="A164" s="42" t="s">
        <v>193</v>
      </c>
      <c r="B164" s="27" t="s">
        <v>33</v>
      </c>
      <c r="C164" s="44" t="s">
        <v>210</v>
      </c>
      <c r="D164" s="44" t="s">
        <v>131</v>
      </c>
      <c r="E164" s="33" t="s">
        <v>15</v>
      </c>
      <c r="F164" s="34">
        <v>0.29799999999999999</v>
      </c>
      <c r="G164" s="35" t="s">
        <v>56</v>
      </c>
      <c r="H164" s="36" t="e">
        <f t="shared" si="26"/>
        <v>#DIV/0!</v>
      </c>
      <c r="I164" s="33" t="s">
        <v>47</v>
      </c>
      <c r="J164" s="34">
        <v>0.36</v>
      </c>
      <c r="K164" s="35">
        <v>290</v>
      </c>
      <c r="L164" s="37" t="e">
        <f t="shared" si="27"/>
        <v>#DIV/0!</v>
      </c>
      <c r="M164" s="38">
        <v>0</v>
      </c>
      <c r="N164" s="41" t="s">
        <v>48</v>
      </c>
      <c r="O164" s="40" t="e">
        <f t="shared" si="28"/>
        <v>#DIV/0!</v>
      </c>
      <c r="P164" s="1"/>
      <c r="R164" s="3"/>
      <c r="S164" s="1"/>
      <c r="T164" s="2"/>
      <c r="V164" s="3"/>
      <c r="W164" s="1"/>
      <c r="X164" s="3"/>
      <c r="Z164" s="4"/>
    </row>
    <row r="165" spans="1:26" ht="16.2" customHeight="1" x14ac:dyDescent="0.2">
      <c r="A165" s="42" t="s">
        <v>193</v>
      </c>
      <c r="B165" s="27" t="s">
        <v>33</v>
      </c>
      <c r="C165" s="44" t="s">
        <v>210</v>
      </c>
      <c r="D165" s="44" t="s">
        <v>82</v>
      </c>
      <c r="E165" s="33" t="s">
        <v>15</v>
      </c>
      <c r="F165" s="34">
        <v>0.29799999999999999</v>
      </c>
      <c r="G165" s="35" t="s">
        <v>56</v>
      </c>
      <c r="H165" s="36" t="e">
        <f t="shared" si="26"/>
        <v>#DIV/0!</v>
      </c>
      <c r="I165" s="33" t="s">
        <v>47</v>
      </c>
      <c r="J165" s="34">
        <v>0.36</v>
      </c>
      <c r="K165" s="35">
        <v>290</v>
      </c>
      <c r="L165" s="37" t="e">
        <f t="shared" si="27"/>
        <v>#DIV/0!</v>
      </c>
      <c r="M165" s="38">
        <v>0</v>
      </c>
      <c r="N165" s="41" t="s">
        <v>46</v>
      </c>
      <c r="O165" s="40" t="e">
        <f t="shared" si="28"/>
        <v>#DIV/0!</v>
      </c>
      <c r="P165" s="1"/>
      <c r="R165" s="3"/>
      <c r="S165" s="1"/>
      <c r="T165" s="2"/>
      <c r="V165" s="3"/>
      <c r="W165" s="1"/>
      <c r="X165" s="3"/>
      <c r="Z165" s="4"/>
    </row>
    <row r="166" spans="1:26" ht="16.2" customHeight="1" x14ac:dyDescent="0.2">
      <c r="A166" s="42" t="s">
        <v>194</v>
      </c>
      <c r="B166" s="27" t="s">
        <v>34</v>
      </c>
      <c r="C166" s="44" t="s">
        <v>195</v>
      </c>
      <c r="D166" s="44" t="s">
        <v>81</v>
      </c>
      <c r="E166" s="33" t="s">
        <v>16</v>
      </c>
      <c r="F166" s="34">
        <v>0.29799999999999999</v>
      </c>
      <c r="G166" s="35" t="s">
        <v>57</v>
      </c>
      <c r="H166" s="36" t="e">
        <f t="shared" si="26"/>
        <v>#DIV/0!</v>
      </c>
      <c r="I166" s="33" t="s">
        <v>47</v>
      </c>
      <c r="J166" s="34">
        <v>0.36</v>
      </c>
      <c r="K166" s="35">
        <v>290</v>
      </c>
      <c r="L166" s="37" t="e">
        <f t="shared" si="27"/>
        <v>#DIV/0!</v>
      </c>
      <c r="M166" s="38">
        <v>0</v>
      </c>
      <c r="N166" s="41" t="s">
        <v>48</v>
      </c>
      <c r="O166" s="40" t="e">
        <f t="shared" si="28"/>
        <v>#DIV/0!</v>
      </c>
      <c r="P166" s="1"/>
      <c r="R166" s="3"/>
      <c r="S166" s="1"/>
      <c r="T166" s="2"/>
      <c r="V166" s="3"/>
      <c r="W166" s="1"/>
      <c r="X166" s="3"/>
      <c r="Z166" s="4"/>
    </row>
    <row r="167" spans="1:26" ht="16.2" customHeight="1" x14ac:dyDescent="0.2">
      <c r="A167" s="42" t="s">
        <v>194</v>
      </c>
      <c r="B167" s="27" t="s">
        <v>130</v>
      </c>
      <c r="C167" s="44" t="s">
        <v>195</v>
      </c>
      <c r="D167" s="44" t="s">
        <v>134</v>
      </c>
      <c r="E167" s="33" t="s">
        <v>16</v>
      </c>
      <c r="F167" s="34">
        <v>0.29799999999999999</v>
      </c>
      <c r="G167" s="35" t="s">
        <v>57</v>
      </c>
      <c r="H167" s="36" t="e">
        <f t="shared" si="26"/>
        <v>#DIV/0!</v>
      </c>
      <c r="I167" s="33" t="s">
        <v>47</v>
      </c>
      <c r="J167" s="34">
        <v>0.36</v>
      </c>
      <c r="K167" s="35">
        <v>290</v>
      </c>
      <c r="L167" s="37" t="e">
        <f t="shared" si="27"/>
        <v>#DIV/0!</v>
      </c>
      <c r="M167" s="38">
        <v>0</v>
      </c>
      <c r="N167" s="41" t="s">
        <v>46</v>
      </c>
      <c r="O167" s="40" t="e">
        <f t="shared" si="28"/>
        <v>#DIV/0!</v>
      </c>
      <c r="P167" s="1"/>
      <c r="R167" s="3"/>
      <c r="S167" s="1"/>
      <c r="T167" s="2"/>
      <c r="V167" s="3"/>
      <c r="W167" s="1"/>
      <c r="X167" s="3"/>
      <c r="Z167" s="4"/>
    </row>
    <row r="168" spans="1:26" ht="16.2" customHeight="1" x14ac:dyDescent="0.2">
      <c r="A168" s="42" t="s">
        <v>194</v>
      </c>
      <c r="B168" s="27" t="s">
        <v>34</v>
      </c>
      <c r="C168" s="44" t="s">
        <v>195</v>
      </c>
      <c r="D168" s="44" t="s">
        <v>131</v>
      </c>
      <c r="E168" s="33" t="s">
        <v>16</v>
      </c>
      <c r="F168" s="34">
        <v>0.29799999999999999</v>
      </c>
      <c r="G168" s="35" t="s">
        <v>57</v>
      </c>
      <c r="H168" s="36" t="e">
        <f t="shared" si="26"/>
        <v>#DIV/0!</v>
      </c>
      <c r="I168" s="33" t="s">
        <v>47</v>
      </c>
      <c r="J168" s="34">
        <v>0.36</v>
      </c>
      <c r="K168" s="35">
        <v>290</v>
      </c>
      <c r="L168" s="37" t="e">
        <f t="shared" si="27"/>
        <v>#DIV/0!</v>
      </c>
      <c r="M168" s="38">
        <v>0</v>
      </c>
      <c r="N168" s="41" t="s">
        <v>46</v>
      </c>
      <c r="O168" s="40" t="e">
        <f t="shared" si="28"/>
        <v>#DIV/0!</v>
      </c>
      <c r="P168" s="1"/>
      <c r="R168" s="3"/>
      <c r="S168" s="1"/>
      <c r="T168" s="2"/>
      <c r="V168" s="3"/>
      <c r="W168" s="1"/>
      <c r="X168" s="3"/>
      <c r="Z168" s="4"/>
    </row>
    <row r="169" spans="1:26" ht="16.2" customHeight="1" x14ac:dyDescent="0.2">
      <c r="A169" s="42" t="s">
        <v>194</v>
      </c>
      <c r="B169" s="27" t="s">
        <v>34</v>
      </c>
      <c r="C169" s="44" t="s">
        <v>195</v>
      </c>
      <c r="D169" s="44" t="s">
        <v>82</v>
      </c>
      <c r="E169" s="33" t="s">
        <v>16</v>
      </c>
      <c r="F169" s="34">
        <v>0.29799999999999999</v>
      </c>
      <c r="G169" s="35" t="s">
        <v>57</v>
      </c>
      <c r="H169" s="36" t="e">
        <f t="shared" si="26"/>
        <v>#DIV/0!</v>
      </c>
      <c r="I169" s="33" t="s">
        <v>47</v>
      </c>
      <c r="J169" s="34">
        <v>0.36</v>
      </c>
      <c r="K169" s="35">
        <v>290</v>
      </c>
      <c r="L169" s="37" t="e">
        <f t="shared" si="27"/>
        <v>#DIV/0!</v>
      </c>
      <c r="M169" s="38">
        <v>0</v>
      </c>
      <c r="N169" s="41" t="s">
        <v>46</v>
      </c>
      <c r="O169" s="40" t="e">
        <f t="shared" si="28"/>
        <v>#DIV/0!</v>
      </c>
      <c r="P169" s="1"/>
      <c r="R169" s="3"/>
      <c r="S169" s="1"/>
      <c r="T169" s="2"/>
      <c r="V169" s="3"/>
      <c r="W169" s="1"/>
      <c r="X169" s="3"/>
      <c r="Z169" s="4"/>
    </row>
  </sheetData>
  <sheetProtection selectLockedCells="1"/>
  <autoFilter ref="B8:O169" xr:uid="{00000000-0009-0000-0000-000001000000}">
    <sortState xmlns:xlrd2="http://schemas.microsoft.com/office/spreadsheetml/2017/richdata2" ref="A9:N247">
      <sortCondition ref="A8:A203"/>
    </sortState>
  </autoFilter>
  <mergeCells count="4">
    <mergeCell ref="B2:C2"/>
    <mergeCell ref="B3:C3"/>
    <mergeCell ref="F3:H3"/>
    <mergeCell ref="F2:H2"/>
  </mergeCells>
  <phoneticPr fontId="2"/>
  <printOptions horizontalCentered="1"/>
  <pageMargins left="3.937007874015748E-2" right="3.937007874015748E-2" top="0.55118110236220474" bottom="0.15748031496062992" header="0.31496062992125984" footer="0.31496062992125984"/>
  <pageSetup paperSize="8" scale="68" fitToHeight="0"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4"/>
  <sheetViews>
    <sheetView showGridLines="0" workbookViewId="0">
      <selection activeCell="E3" sqref="E3:G3"/>
    </sheetView>
  </sheetViews>
  <sheetFormatPr defaultRowHeight="13.2" x14ac:dyDescent="0.2"/>
  <cols>
    <col min="1" max="1" width="15.109375" customWidth="1"/>
  </cols>
  <sheetData>
    <row r="1" spans="1:1" x14ac:dyDescent="0.2">
      <c r="A1" t="s">
        <v>81</v>
      </c>
    </row>
    <row r="2" spans="1:1" x14ac:dyDescent="0.2">
      <c r="A2" t="s">
        <v>133</v>
      </c>
    </row>
    <row r="3" spans="1:1" x14ac:dyDescent="0.2">
      <c r="A3" t="s">
        <v>131</v>
      </c>
    </row>
    <row r="4" spans="1:1" x14ac:dyDescent="0.2">
      <c r="A4" t="s">
        <v>82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入力</vt:lpstr>
      <vt:lpstr>調整金算出表</vt:lpstr>
      <vt:lpstr>関税率表一覧</vt:lpstr>
      <vt:lpstr>国マスタ</vt:lpstr>
      <vt:lpstr>調整金算出表!Print_Area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